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follo\Documents\Greenhouses\Website Pricelists\"/>
    </mc:Choice>
  </mc:AlternateContent>
  <xr:revisionPtr revIDLastSave="0" documentId="13_ncr:1_{9066BE36-A77C-4085-BD5A-F043F8EB1A1A}" xr6:coauthVersionLast="47" xr6:coauthVersionMax="47" xr10:uidLastSave="{00000000-0000-0000-0000-000000000000}"/>
  <bookViews>
    <workbookView xWindow="5760" yWindow="348" windowWidth="17280" windowHeight="9960" tabRatio="791" firstSheet="5" activeTab="5" xr2:uid="{00000000-000D-0000-FFFF-FFFF00000000}"/>
  </bookViews>
  <sheets>
    <sheet name="COMPACT" sheetId="1" r:id="rId1"/>
    <sheet name="MAXIM" sheetId="2" r:id="rId2"/>
    <sheet name="THE EDGE 400" sheetId="3" r:id="rId3"/>
    <sheet name="STREAMLINE" sheetId="4" r:id="rId4"/>
    <sheet name="DELTA" sheetId="5" r:id="rId5"/>
    <sheet name="CRAFTSMAN" sheetId="6" r:id="rId6"/>
    <sheet name="HIGH EAVE" sheetId="7" r:id="rId7"/>
    <sheet name="STRATA" sheetId="8" r:id="rId8"/>
    <sheet name="GX 600" sheetId="9" r:id="rId9"/>
    <sheet name="TITAN 600" sheetId="10" r:id="rId10"/>
    <sheet name="SANCTUARY 6" sheetId="30" r:id="rId11"/>
    <sheet name="THE EDGE 600" sheetId="29" r:id="rId12"/>
    <sheet name=" 6' FEATURED DWARF WALL" sheetId="11" r:id="rId13"/>
    <sheet name="THYME 6" sheetId="12" r:id="rId14"/>
    <sheet name="VANTAGE" sheetId="13" r:id="rId15"/>
    <sheet name="TITAN 700" sheetId="14" r:id="rId16"/>
    <sheet name="BELMONT" sheetId="15" r:id="rId17"/>
    <sheet name="GX 800" sheetId="16" r:id="rId18"/>
    <sheet name="SANCTUARY 8" sheetId="31" r:id="rId19"/>
    <sheet name="TITAN 800" sheetId="17" r:id="rId20"/>
    <sheet name="THE EDGE 800" sheetId="18" r:id="rId21"/>
    <sheet name="8' FEATURED DWARF WALL" sheetId="19" r:id="rId22"/>
    <sheet name="THYME 8" sheetId="22" r:id="rId23"/>
    <sheet name="ZENITH 800" sheetId="23" r:id="rId24"/>
    <sheet name="SUPREME &amp; CLASSIQUE" sheetId="24" r:id="rId25"/>
    <sheet name="TITAN 1000 &amp; 1200" sheetId="20" r:id="rId26"/>
    <sheet name="SMALL BUILDINGS" sheetId="21" r:id="rId27"/>
    <sheet name="WINDSOR LEAN TO" sheetId="25" r:id="rId28"/>
    <sheet name="KENSINGTON LEAN TO" sheetId="26" r:id="rId29"/>
    <sheet name="K800" sheetId="27" r:id="rId30"/>
    <sheet name="ACCESSORIES" sheetId="32" r:id="rId31"/>
  </sheets>
  <externalReferences>
    <externalReference r:id="rId3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6" l="1"/>
  <c r="H39" i="24"/>
  <c r="M36" i="24"/>
  <c r="K36" i="24"/>
  <c r="H36" i="24"/>
  <c r="G36" i="24"/>
  <c r="F36" i="24"/>
  <c r="E36" i="24"/>
  <c r="D36" i="24"/>
  <c r="M35" i="24"/>
  <c r="K35" i="24"/>
  <c r="I35" i="24"/>
  <c r="H35" i="24"/>
  <c r="G35" i="24"/>
  <c r="F35" i="24"/>
  <c r="E35" i="24"/>
  <c r="D35" i="24"/>
  <c r="K34" i="24"/>
  <c r="H34" i="24"/>
  <c r="D34" i="24"/>
  <c r="M33" i="24"/>
  <c r="K33" i="24"/>
  <c r="I33" i="24"/>
  <c r="H33" i="24"/>
  <c r="G33" i="24"/>
  <c r="F33" i="24"/>
  <c r="E33" i="24"/>
  <c r="D33" i="24"/>
  <c r="M32" i="24"/>
  <c r="K32" i="24"/>
  <c r="I32" i="24"/>
  <c r="H32" i="24"/>
  <c r="G32" i="24"/>
  <c r="F32" i="24"/>
  <c r="E32" i="24"/>
  <c r="D32" i="24"/>
  <c r="M31" i="24"/>
  <c r="K31" i="24"/>
  <c r="I31" i="24"/>
  <c r="H31" i="24"/>
  <c r="G31" i="24"/>
  <c r="F31" i="24"/>
  <c r="E31" i="24"/>
  <c r="D31" i="24"/>
  <c r="M30" i="24"/>
  <c r="K30" i="24"/>
  <c r="I30" i="24"/>
  <c r="H30" i="24"/>
  <c r="G30" i="24"/>
  <c r="F30" i="24"/>
  <c r="E30" i="24"/>
  <c r="D30" i="24"/>
  <c r="M29" i="24"/>
  <c r="K29" i="24"/>
  <c r="I29" i="24"/>
  <c r="H29" i="24"/>
  <c r="G29" i="24"/>
  <c r="F29" i="24"/>
  <c r="E29" i="24"/>
  <c r="D29" i="24"/>
  <c r="M28" i="24"/>
  <c r="K28" i="24"/>
  <c r="I28" i="24"/>
  <c r="H28" i="24"/>
  <c r="G28" i="24"/>
  <c r="F28" i="24"/>
  <c r="E28" i="24"/>
  <c r="D28" i="24"/>
  <c r="M27" i="24"/>
  <c r="K27" i="24"/>
  <c r="I27" i="24"/>
  <c r="H27" i="24"/>
  <c r="G27" i="24"/>
  <c r="F27" i="24"/>
  <c r="E27" i="24"/>
  <c r="D27" i="24"/>
  <c r="M26" i="24"/>
  <c r="K26" i="24"/>
  <c r="I26" i="24"/>
  <c r="H26" i="24"/>
  <c r="G26" i="24"/>
  <c r="F26" i="24"/>
  <c r="E26" i="24"/>
  <c r="D26" i="24"/>
  <c r="M25" i="24"/>
  <c r="K25" i="24"/>
  <c r="I25" i="24"/>
  <c r="H25" i="24"/>
  <c r="G25" i="24"/>
  <c r="F25" i="24"/>
  <c r="E25" i="24"/>
  <c r="D25" i="24"/>
  <c r="M17" i="24"/>
  <c r="K17" i="24"/>
  <c r="H17" i="24"/>
  <c r="G17" i="24"/>
  <c r="F17" i="24"/>
  <c r="E17" i="24"/>
  <c r="D17" i="24"/>
  <c r="M16" i="24"/>
  <c r="K16" i="24"/>
  <c r="I16" i="24"/>
  <c r="H16" i="24"/>
  <c r="G16" i="24"/>
  <c r="F16" i="24"/>
  <c r="E16" i="24"/>
  <c r="D16" i="24"/>
  <c r="K15" i="24"/>
  <c r="H15" i="24"/>
  <c r="D15" i="24"/>
  <c r="M14" i="24"/>
  <c r="K14" i="24"/>
  <c r="I14" i="24"/>
  <c r="H14" i="24"/>
  <c r="G14" i="24"/>
  <c r="F14" i="24"/>
  <c r="E14" i="24"/>
  <c r="D14" i="24"/>
  <c r="M13" i="24"/>
  <c r="K13" i="24"/>
  <c r="I13" i="24"/>
  <c r="H13" i="24"/>
  <c r="G13" i="24"/>
  <c r="F13" i="24"/>
  <c r="E13" i="24"/>
  <c r="D13" i="24"/>
  <c r="M12" i="24"/>
  <c r="K12" i="24"/>
  <c r="I12" i="24"/>
  <c r="H12" i="24"/>
  <c r="G12" i="24"/>
  <c r="F12" i="24"/>
  <c r="E12" i="24"/>
  <c r="D12" i="24"/>
  <c r="M11" i="24"/>
  <c r="K11" i="24"/>
  <c r="I11" i="24"/>
  <c r="H11" i="24"/>
  <c r="G11" i="24"/>
  <c r="F11" i="24"/>
  <c r="E11" i="24"/>
  <c r="D11" i="24"/>
  <c r="M10" i="24"/>
  <c r="K10" i="24"/>
  <c r="I10" i="24"/>
  <c r="H10" i="24"/>
  <c r="G10" i="24"/>
  <c r="F10" i="24"/>
  <c r="E10" i="24"/>
  <c r="D10" i="24"/>
  <c r="M9" i="24"/>
  <c r="K9" i="24"/>
  <c r="I9" i="24"/>
  <c r="H9" i="24"/>
  <c r="G9" i="24"/>
  <c r="F9" i="24"/>
  <c r="E9" i="24"/>
  <c r="D9" i="24"/>
  <c r="M8" i="24"/>
  <c r="K8" i="24"/>
  <c r="I8" i="24"/>
  <c r="H8" i="24"/>
  <c r="G8" i="24"/>
  <c r="F8" i="24"/>
  <c r="E8" i="24"/>
  <c r="D8" i="24"/>
  <c r="M7" i="24"/>
  <c r="K7" i="24"/>
  <c r="I7" i="24"/>
  <c r="H7" i="24"/>
  <c r="G7" i="24"/>
  <c r="F7" i="24"/>
  <c r="E7" i="24"/>
  <c r="D7" i="24"/>
  <c r="M6" i="24"/>
  <c r="K6" i="24"/>
  <c r="I6" i="24"/>
  <c r="H6" i="24"/>
  <c r="G6" i="24"/>
  <c r="F6" i="24"/>
  <c r="E6" i="24"/>
  <c r="D6" i="24"/>
  <c r="J14" i="23"/>
  <c r="E14" i="23"/>
  <c r="J13" i="23"/>
  <c r="H13" i="23"/>
  <c r="G13" i="23"/>
  <c r="E13" i="23"/>
  <c r="J12" i="23"/>
  <c r="G12" i="23"/>
  <c r="E12" i="23"/>
  <c r="J11" i="23"/>
  <c r="H11" i="23"/>
  <c r="G11" i="23"/>
  <c r="E11" i="23"/>
  <c r="J10" i="23"/>
  <c r="H10" i="23"/>
  <c r="G10" i="23"/>
  <c r="E10" i="23"/>
  <c r="J9" i="23"/>
  <c r="H9" i="23"/>
  <c r="G9" i="23"/>
  <c r="E9" i="23"/>
  <c r="J8" i="23"/>
  <c r="H8" i="23"/>
  <c r="G8" i="23"/>
  <c r="E8" i="23"/>
  <c r="J7" i="23"/>
  <c r="H7" i="23"/>
  <c r="G7" i="23"/>
  <c r="E7" i="23"/>
  <c r="J37" i="22"/>
  <c r="G37" i="22"/>
  <c r="F37" i="22"/>
  <c r="E37" i="22"/>
  <c r="J36" i="22"/>
  <c r="G36" i="22"/>
  <c r="F36" i="22"/>
  <c r="E36" i="22"/>
  <c r="J35" i="22"/>
  <c r="G35" i="22"/>
  <c r="F35" i="22"/>
  <c r="E35" i="22"/>
  <c r="J34" i="22"/>
  <c r="G34" i="22"/>
  <c r="F34" i="22"/>
  <c r="E34" i="22"/>
  <c r="J33" i="22"/>
  <c r="G33" i="22"/>
  <c r="F33" i="22"/>
  <c r="E33" i="22"/>
  <c r="J32" i="22"/>
  <c r="G32" i="22"/>
  <c r="F32" i="22"/>
  <c r="E32" i="22"/>
  <c r="J31" i="22"/>
  <c r="G31" i="22"/>
  <c r="F31" i="22"/>
  <c r="E31" i="22"/>
  <c r="J30" i="22"/>
  <c r="G30" i="22"/>
  <c r="F30" i="22"/>
  <c r="E30" i="22"/>
  <c r="J29" i="22"/>
  <c r="G29" i="22"/>
  <c r="F29" i="22"/>
  <c r="E29" i="22"/>
  <c r="J28" i="22"/>
  <c r="G28" i="22"/>
  <c r="F28" i="22"/>
  <c r="E28" i="22"/>
  <c r="J27" i="22"/>
  <c r="G27" i="22"/>
  <c r="F27" i="22"/>
  <c r="E27" i="22"/>
  <c r="J18" i="22"/>
  <c r="G18" i="22"/>
  <c r="F18" i="22"/>
  <c r="E18" i="22"/>
  <c r="J17" i="22"/>
  <c r="E17" i="22"/>
  <c r="J16" i="22"/>
  <c r="H16" i="22"/>
  <c r="G16" i="22"/>
  <c r="F16" i="22"/>
  <c r="E16" i="22"/>
  <c r="J15" i="22"/>
  <c r="G15" i="22"/>
  <c r="F15" i="22"/>
  <c r="E15" i="22"/>
  <c r="J14" i="22"/>
  <c r="H14" i="22"/>
  <c r="G14" i="22"/>
  <c r="F14" i="22"/>
  <c r="E14" i="22"/>
  <c r="J13" i="22"/>
  <c r="H13" i="22"/>
  <c r="G13" i="22"/>
  <c r="F13" i="22"/>
  <c r="E13" i="22"/>
  <c r="J12" i="22"/>
  <c r="H12" i="22"/>
  <c r="G12" i="22"/>
  <c r="F12" i="22"/>
  <c r="E12" i="22"/>
  <c r="J11" i="22"/>
  <c r="H11" i="22"/>
  <c r="G11" i="22"/>
  <c r="F11" i="22"/>
  <c r="E11" i="22"/>
  <c r="J10" i="22"/>
  <c r="H10" i="22"/>
  <c r="G10" i="22"/>
  <c r="F10" i="22"/>
  <c r="E10" i="22"/>
  <c r="J9" i="22"/>
  <c r="H9" i="22"/>
  <c r="G9" i="22"/>
  <c r="F9" i="22"/>
  <c r="E9" i="22"/>
  <c r="J8" i="22"/>
  <c r="H8" i="22"/>
  <c r="G8" i="22"/>
  <c r="F8" i="22"/>
  <c r="E8" i="22"/>
  <c r="J7" i="22"/>
  <c r="H7" i="22"/>
  <c r="G7" i="22"/>
  <c r="F7" i="22"/>
  <c r="E7" i="22"/>
  <c r="J15" i="19"/>
  <c r="H15" i="19"/>
  <c r="E15" i="19"/>
  <c r="J14" i="19"/>
  <c r="H14" i="19"/>
  <c r="E14" i="19"/>
  <c r="J13" i="19"/>
  <c r="H13" i="19"/>
  <c r="E13" i="19"/>
  <c r="J12" i="19"/>
  <c r="H12" i="19"/>
  <c r="E12" i="19"/>
  <c r="J11" i="19"/>
  <c r="H11" i="19"/>
  <c r="E11" i="19"/>
  <c r="J10" i="19"/>
  <c r="H10" i="19"/>
  <c r="E10" i="19"/>
  <c r="J9" i="19"/>
  <c r="H9" i="19"/>
  <c r="E9" i="19"/>
  <c r="J8" i="19"/>
  <c r="H8" i="19"/>
  <c r="E8" i="19"/>
  <c r="J7" i="19"/>
  <c r="H7" i="19"/>
  <c r="E7" i="19"/>
  <c r="H13" i="18"/>
  <c r="E13" i="18"/>
  <c r="H12" i="18"/>
  <c r="F12" i="18"/>
  <c r="E12" i="18"/>
  <c r="H11" i="18"/>
  <c r="F11" i="18"/>
  <c r="E11" i="18"/>
  <c r="H10" i="18"/>
  <c r="F10" i="18"/>
  <c r="E10" i="18"/>
  <c r="H9" i="18"/>
  <c r="F9" i="18"/>
  <c r="E9" i="18"/>
  <c r="H8" i="18"/>
  <c r="F8" i="18"/>
  <c r="E8" i="18"/>
  <c r="H7" i="18"/>
  <c r="F7" i="18"/>
  <c r="E7" i="18"/>
  <c r="H6" i="18"/>
  <c r="F6" i="18"/>
  <c r="E6" i="18"/>
  <c r="G41" i="17"/>
  <c r="E41" i="17"/>
  <c r="G40" i="17"/>
  <c r="E40" i="17"/>
  <c r="G39" i="17"/>
  <c r="E39" i="17"/>
  <c r="G38" i="17"/>
  <c r="E38" i="17"/>
  <c r="G37" i="17"/>
  <c r="E37" i="17"/>
  <c r="J18" i="17"/>
  <c r="G18" i="17"/>
  <c r="E18" i="17"/>
  <c r="J17" i="17"/>
  <c r="E17" i="17"/>
  <c r="J16" i="17"/>
  <c r="H16" i="17"/>
  <c r="G16" i="17"/>
  <c r="E16" i="17"/>
  <c r="J15" i="17"/>
  <c r="G15" i="17"/>
  <c r="E15" i="17"/>
  <c r="J14" i="17"/>
  <c r="H14" i="17"/>
  <c r="G14" i="17"/>
  <c r="E14" i="17"/>
  <c r="J13" i="17"/>
  <c r="H13" i="17"/>
  <c r="G13" i="17"/>
  <c r="E13" i="17"/>
  <c r="J12" i="17"/>
  <c r="H12" i="17"/>
  <c r="G12" i="17"/>
  <c r="E12" i="17"/>
  <c r="J11" i="17"/>
  <c r="H11" i="17"/>
  <c r="G11" i="17"/>
  <c r="E11" i="17"/>
  <c r="J10" i="17"/>
  <c r="H10" i="17"/>
  <c r="G10" i="17"/>
  <c r="E10" i="17"/>
  <c r="J9" i="17"/>
  <c r="H9" i="17"/>
  <c r="G9" i="17"/>
  <c r="E9" i="17"/>
  <c r="J8" i="17"/>
  <c r="H8" i="17"/>
  <c r="G8" i="17"/>
  <c r="E8" i="17"/>
  <c r="J7" i="17"/>
  <c r="H7" i="17"/>
  <c r="G7" i="17"/>
  <c r="E7" i="17"/>
  <c r="H38" i="31"/>
  <c r="F38" i="31"/>
  <c r="H37" i="31"/>
  <c r="F37" i="31"/>
  <c r="H36" i="31"/>
  <c r="F36" i="31"/>
  <c r="H35" i="31"/>
  <c r="F35" i="31"/>
  <c r="H34" i="31"/>
  <c r="F34" i="31"/>
  <c r="F17" i="31"/>
  <c r="K16" i="31"/>
  <c r="I16" i="31"/>
  <c r="F16" i="31"/>
  <c r="K15" i="31"/>
  <c r="F15" i="31"/>
  <c r="K14" i="31"/>
  <c r="I14" i="31"/>
  <c r="F14" i="31"/>
  <c r="K13" i="31"/>
  <c r="I13" i="31"/>
  <c r="F13" i="31"/>
  <c r="K12" i="31"/>
  <c r="I12" i="31"/>
  <c r="F12" i="31"/>
  <c r="K11" i="31"/>
  <c r="I11" i="31"/>
  <c r="F11" i="31"/>
  <c r="K10" i="31"/>
  <c r="I10" i="31"/>
  <c r="F10" i="31"/>
  <c r="K9" i="31"/>
  <c r="I9" i="31"/>
  <c r="F9" i="31"/>
  <c r="K8" i="31"/>
  <c r="I8" i="31"/>
  <c r="F8" i="31"/>
  <c r="K7" i="31"/>
  <c r="I7" i="31"/>
  <c r="F7" i="31"/>
  <c r="G43" i="16"/>
  <c r="E43" i="16"/>
  <c r="G42" i="16"/>
  <c r="E42" i="16"/>
  <c r="G41" i="16"/>
  <c r="E41" i="16"/>
  <c r="G40" i="16"/>
  <c r="E40" i="16"/>
  <c r="G39" i="16"/>
  <c r="E39" i="16"/>
  <c r="G38" i="16"/>
  <c r="E38" i="16"/>
  <c r="F22" i="16"/>
  <c r="E22" i="16"/>
  <c r="F21" i="16"/>
  <c r="E21" i="16"/>
  <c r="E20" i="16"/>
  <c r="J17" i="16"/>
  <c r="F17" i="16"/>
  <c r="E17" i="16"/>
  <c r="J16" i="16"/>
  <c r="E16" i="16"/>
  <c r="J15" i="16"/>
  <c r="H15" i="16"/>
  <c r="F15" i="16"/>
  <c r="E15" i="16"/>
  <c r="J14" i="16"/>
  <c r="F14" i="16"/>
  <c r="E14" i="16"/>
  <c r="J13" i="16"/>
  <c r="H13" i="16"/>
  <c r="F13" i="16"/>
  <c r="E13" i="16"/>
  <c r="J12" i="16"/>
  <c r="H12" i="16"/>
  <c r="F12" i="16"/>
  <c r="E12" i="16"/>
  <c r="J11" i="16"/>
  <c r="H11" i="16"/>
  <c r="F11" i="16"/>
  <c r="E11" i="16"/>
  <c r="J10" i="16"/>
  <c r="H10" i="16"/>
  <c r="F10" i="16"/>
  <c r="E10" i="16"/>
  <c r="J9" i="16"/>
  <c r="H9" i="16"/>
  <c r="F9" i="16"/>
  <c r="E9" i="16"/>
  <c r="J8" i="16"/>
  <c r="H8" i="16"/>
  <c r="F8" i="16"/>
  <c r="E8" i="16"/>
  <c r="J7" i="16"/>
  <c r="H7" i="16"/>
  <c r="F7" i="16"/>
  <c r="E7" i="16"/>
  <c r="J6" i="16"/>
  <c r="H6" i="16"/>
  <c r="F6" i="16"/>
  <c r="E6" i="16"/>
  <c r="H43" i="15"/>
  <c r="F43" i="15"/>
  <c r="E43" i="15"/>
  <c r="H42" i="15"/>
  <c r="F42" i="15"/>
  <c r="E42" i="15"/>
  <c r="H41" i="15"/>
  <c r="F41" i="15"/>
  <c r="E41" i="15"/>
  <c r="H40" i="15"/>
  <c r="F40" i="15"/>
  <c r="E40" i="15"/>
  <c r="H39" i="15"/>
  <c r="F39" i="15"/>
  <c r="E39" i="15"/>
  <c r="H38" i="15"/>
  <c r="F38" i="15"/>
  <c r="E38" i="15"/>
  <c r="K19" i="15"/>
  <c r="H19" i="15"/>
  <c r="G19" i="15"/>
  <c r="F19" i="15"/>
  <c r="E19" i="15"/>
  <c r="K18" i="15"/>
  <c r="E18" i="15"/>
  <c r="K17" i="15"/>
  <c r="I17" i="15"/>
  <c r="H17" i="15"/>
  <c r="G17" i="15"/>
  <c r="F17" i="15"/>
  <c r="E17" i="15"/>
  <c r="K16" i="15"/>
  <c r="H16" i="15"/>
  <c r="E16" i="15"/>
  <c r="K15" i="15"/>
  <c r="I15" i="15"/>
  <c r="H15" i="15"/>
  <c r="G15" i="15"/>
  <c r="F15" i="15"/>
  <c r="E15" i="15"/>
  <c r="K14" i="15"/>
  <c r="I14" i="15"/>
  <c r="H14" i="15"/>
  <c r="G14" i="15"/>
  <c r="F14" i="15"/>
  <c r="E14" i="15"/>
  <c r="K13" i="15"/>
  <c r="I13" i="15"/>
  <c r="H13" i="15"/>
  <c r="G13" i="15"/>
  <c r="F13" i="15"/>
  <c r="E13" i="15"/>
  <c r="K12" i="15"/>
  <c r="I12" i="15"/>
  <c r="H12" i="15"/>
  <c r="G12" i="15"/>
  <c r="F12" i="15"/>
  <c r="E12" i="15"/>
  <c r="K11" i="15"/>
  <c r="I11" i="15"/>
  <c r="H11" i="15"/>
  <c r="G11" i="15"/>
  <c r="F11" i="15"/>
  <c r="E11" i="15"/>
  <c r="K10" i="15"/>
  <c r="I10" i="15"/>
  <c r="H10" i="15"/>
  <c r="G10" i="15"/>
  <c r="F10" i="15"/>
  <c r="E10" i="15"/>
  <c r="K9" i="15"/>
  <c r="I9" i="15"/>
  <c r="H9" i="15"/>
  <c r="G9" i="15"/>
  <c r="F9" i="15"/>
  <c r="E9" i="15"/>
  <c r="K8" i="15"/>
  <c r="I8" i="15"/>
  <c r="H8" i="15"/>
  <c r="G8" i="15"/>
  <c r="F8" i="15"/>
  <c r="E8" i="15"/>
  <c r="K7" i="15"/>
  <c r="I7" i="15"/>
  <c r="H7" i="15"/>
  <c r="G7" i="15"/>
  <c r="F7" i="15"/>
  <c r="E7" i="15"/>
  <c r="K6" i="15"/>
  <c r="I6" i="15"/>
  <c r="H6" i="15"/>
  <c r="G6" i="15"/>
  <c r="F6" i="15"/>
  <c r="E6" i="15"/>
  <c r="G42" i="14"/>
  <c r="E42" i="14"/>
  <c r="G41" i="14"/>
  <c r="E41" i="14"/>
  <c r="G40" i="14"/>
  <c r="E40" i="14"/>
  <c r="G39" i="14"/>
  <c r="E39" i="14"/>
  <c r="G38" i="14"/>
  <c r="E38" i="14"/>
  <c r="J18" i="14"/>
  <c r="G18" i="14"/>
  <c r="E18" i="14"/>
  <c r="J17" i="14"/>
  <c r="E17" i="14"/>
  <c r="J16" i="14"/>
  <c r="H16" i="14"/>
  <c r="G16" i="14"/>
  <c r="E16" i="14"/>
  <c r="J15" i="14"/>
  <c r="G15" i="14"/>
  <c r="E15" i="14"/>
  <c r="J14" i="14"/>
  <c r="H14" i="14"/>
  <c r="G14" i="14"/>
  <c r="E14" i="14"/>
  <c r="J13" i="14"/>
  <c r="H13" i="14"/>
  <c r="G13" i="14"/>
  <c r="E13" i="14"/>
  <c r="J12" i="14"/>
  <c r="H12" i="14"/>
  <c r="G12" i="14"/>
  <c r="E12" i="14"/>
  <c r="J11" i="14"/>
  <c r="H11" i="14"/>
  <c r="G11" i="14"/>
  <c r="E11" i="14"/>
  <c r="J10" i="14"/>
  <c r="H10" i="14"/>
  <c r="G10" i="14"/>
  <c r="E10" i="14"/>
  <c r="J9" i="14"/>
  <c r="H9" i="14"/>
  <c r="G9" i="14"/>
  <c r="E9" i="14"/>
  <c r="J8" i="14"/>
  <c r="H8" i="14"/>
  <c r="G8" i="14"/>
  <c r="E8" i="14"/>
  <c r="J7" i="14"/>
  <c r="H7" i="14"/>
  <c r="G7" i="14"/>
  <c r="E7" i="14"/>
  <c r="H43" i="13"/>
  <c r="F43" i="13"/>
  <c r="E43" i="13"/>
  <c r="H42" i="13"/>
  <c r="F42" i="13"/>
  <c r="E42" i="13"/>
  <c r="H41" i="13"/>
  <c r="F41" i="13"/>
  <c r="E41" i="13"/>
  <c r="H40" i="13"/>
  <c r="F40" i="13"/>
  <c r="E40" i="13"/>
  <c r="H39" i="13"/>
  <c r="F39" i="13"/>
  <c r="E39" i="13"/>
  <c r="H38" i="13"/>
  <c r="F38" i="13"/>
  <c r="E38" i="13"/>
  <c r="K19" i="13"/>
  <c r="H19" i="13"/>
  <c r="G19" i="13"/>
  <c r="F19" i="13"/>
  <c r="E19" i="13"/>
  <c r="K18" i="13"/>
  <c r="E18" i="13"/>
  <c r="K17" i="13"/>
  <c r="I17" i="13"/>
  <c r="H17" i="13"/>
  <c r="G17" i="13"/>
  <c r="F17" i="13"/>
  <c r="E17" i="13"/>
  <c r="K16" i="13"/>
  <c r="H16" i="13"/>
  <c r="E16" i="13"/>
  <c r="K15" i="13"/>
  <c r="I15" i="13"/>
  <c r="H15" i="13"/>
  <c r="G15" i="13"/>
  <c r="F15" i="13"/>
  <c r="E15" i="13"/>
  <c r="K14" i="13"/>
  <c r="I14" i="13"/>
  <c r="H14" i="13"/>
  <c r="G14" i="13"/>
  <c r="F14" i="13"/>
  <c r="E14" i="13"/>
  <c r="K13" i="13"/>
  <c r="I13" i="13"/>
  <c r="H13" i="13"/>
  <c r="G13" i="13"/>
  <c r="F13" i="13"/>
  <c r="E13" i="13"/>
  <c r="K12" i="13"/>
  <c r="I12" i="13"/>
  <c r="H12" i="13"/>
  <c r="G12" i="13"/>
  <c r="F12" i="13"/>
  <c r="E12" i="13"/>
  <c r="K11" i="13"/>
  <c r="I11" i="13"/>
  <c r="H11" i="13"/>
  <c r="G11" i="13"/>
  <c r="F11" i="13"/>
  <c r="E11" i="13"/>
  <c r="K10" i="13"/>
  <c r="I10" i="13"/>
  <c r="H10" i="13"/>
  <c r="G10" i="13"/>
  <c r="F10" i="13"/>
  <c r="E10" i="13"/>
  <c r="K9" i="13"/>
  <c r="I9" i="13"/>
  <c r="H9" i="13"/>
  <c r="G9" i="13"/>
  <c r="F9" i="13"/>
  <c r="E9" i="13"/>
  <c r="K8" i="13"/>
  <c r="I8" i="13"/>
  <c r="H8" i="13"/>
  <c r="G8" i="13"/>
  <c r="F8" i="13"/>
  <c r="E8" i="13"/>
  <c r="K7" i="13"/>
  <c r="I7" i="13"/>
  <c r="H7" i="13"/>
  <c r="G7" i="13"/>
  <c r="F7" i="13"/>
  <c r="E7" i="13"/>
  <c r="K6" i="13"/>
  <c r="I6" i="13"/>
  <c r="H6" i="13"/>
  <c r="G6" i="13"/>
  <c r="F6" i="13"/>
  <c r="E6" i="13"/>
  <c r="J39" i="12"/>
  <c r="G39" i="12"/>
  <c r="F39" i="12"/>
  <c r="E39" i="12"/>
  <c r="J38" i="12"/>
  <c r="G38" i="12"/>
  <c r="F38" i="12"/>
  <c r="E38" i="12"/>
  <c r="J37" i="12"/>
  <c r="G37" i="12"/>
  <c r="F37" i="12"/>
  <c r="E37" i="12"/>
  <c r="J36" i="12"/>
  <c r="G36" i="12"/>
  <c r="F36" i="12"/>
  <c r="E36" i="12"/>
  <c r="J35" i="12"/>
  <c r="G35" i="12"/>
  <c r="F35" i="12"/>
  <c r="E35" i="12"/>
  <c r="J34" i="12"/>
  <c r="G34" i="12"/>
  <c r="F34" i="12"/>
  <c r="E34" i="12"/>
  <c r="J33" i="12"/>
  <c r="G33" i="12"/>
  <c r="F33" i="12"/>
  <c r="E33" i="12"/>
  <c r="J32" i="12"/>
  <c r="G32" i="12"/>
  <c r="F32" i="12"/>
  <c r="E32" i="12"/>
  <c r="J31" i="12"/>
  <c r="G31" i="12"/>
  <c r="F31" i="12"/>
  <c r="E31" i="12"/>
  <c r="J30" i="12"/>
  <c r="G30" i="12"/>
  <c r="F30" i="12"/>
  <c r="E30" i="12"/>
  <c r="J29" i="12"/>
  <c r="G29" i="12"/>
  <c r="F29" i="12"/>
  <c r="E29" i="12"/>
  <c r="J28" i="12"/>
  <c r="G28" i="12"/>
  <c r="F28" i="12"/>
  <c r="E28" i="12"/>
  <c r="J19" i="12"/>
  <c r="G19" i="12"/>
  <c r="F19" i="12"/>
  <c r="E19" i="12"/>
  <c r="J18" i="12"/>
  <c r="E18" i="12"/>
  <c r="J17" i="12"/>
  <c r="H17" i="12"/>
  <c r="G17" i="12"/>
  <c r="F17" i="12"/>
  <c r="E17" i="12"/>
  <c r="J16" i="12"/>
  <c r="G16" i="12"/>
  <c r="F16" i="12"/>
  <c r="E16" i="12"/>
  <c r="J15" i="12"/>
  <c r="H15" i="12"/>
  <c r="G15" i="12"/>
  <c r="F15" i="12"/>
  <c r="E15" i="12"/>
  <c r="J14" i="12"/>
  <c r="H14" i="12"/>
  <c r="G14" i="12"/>
  <c r="F14" i="12"/>
  <c r="E14" i="12"/>
  <c r="J13" i="12"/>
  <c r="H13" i="12"/>
  <c r="G13" i="12"/>
  <c r="F13" i="12"/>
  <c r="E13" i="12"/>
  <c r="J12" i="12"/>
  <c r="H12" i="12"/>
  <c r="G12" i="12"/>
  <c r="F12" i="12"/>
  <c r="E12" i="12"/>
  <c r="J11" i="12"/>
  <c r="H11" i="12"/>
  <c r="G11" i="12"/>
  <c r="F11" i="12"/>
  <c r="E11" i="12"/>
  <c r="J10" i="12"/>
  <c r="H10" i="12"/>
  <c r="G10" i="12"/>
  <c r="F10" i="12"/>
  <c r="E10" i="12"/>
  <c r="J9" i="12"/>
  <c r="H9" i="12"/>
  <c r="G9" i="12"/>
  <c r="F9" i="12"/>
  <c r="E9" i="12"/>
  <c r="J8" i="12"/>
  <c r="H8" i="12"/>
  <c r="G8" i="12"/>
  <c r="F8" i="12"/>
  <c r="E8" i="12"/>
  <c r="J7" i="12"/>
  <c r="H7" i="12"/>
  <c r="G7" i="12"/>
  <c r="F7" i="12"/>
  <c r="E7" i="12"/>
  <c r="J18" i="11"/>
  <c r="H18" i="11"/>
  <c r="E18" i="11"/>
  <c r="J17" i="11"/>
  <c r="H17" i="11"/>
  <c r="E17" i="11"/>
  <c r="J16" i="11"/>
  <c r="H16" i="11"/>
  <c r="E16" i="11"/>
  <c r="J15" i="11"/>
  <c r="H15" i="11"/>
  <c r="E15" i="11"/>
  <c r="J14" i="11"/>
  <c r="H14" i="11"/>
  <c r="E14" i="11"/>
  <c r="J13" i="11"/>
  <c r="H13" i="11"/>
  <c r="E13" i="11"/>
  <c r="J12" i="11"/>
  <c r="H12" i="11"/>
  <c r="E12" i="11"/>
  <c r="J11" i="11"/>
  <c r="H11" i="11"/>
  <c r="E11" i="11"/>
  <c r="J10" i="11"/>
  <c r="H10" i="11"/>
  <c r="E10" i="11"/>
  <c r="J9" i="11"/>
  <c r="H9" i="11"/>
  <c r="E9" i="11"/>
  <c r="J8" i="11"/>
  <c r="H8" i="11"/>
  <c r="E8" i="11"/>
  <c r="H14" i="29"/>
  <c r="E14" i="29"/>
  <c r="H13" i="29"/>
  <c r="F13" i="29"/>
  <c r="E13" i="29"/>
  <c r="H12" i="29"/>
  <c r="F12" i="29"/>
  <c r="E12" i="29"/>
  <c r="H11" i="29"/>
  <c r="F11" i="29"/>
  <c r="E11" i="29"/>
  <c r="H10" i="29"/>
  <c r="F10" i="29"/>
  <c r="E10" i="29"/>
  <c r="H9" i="29"/>
  <c r="F9" i="29"/>
  <c r="E9" i="29"/>
  <c r="H8" i="29"/>
  <c r="F8" i="29"/>
  <c r="E8" i="29"/>
  <c r="H7" i="29"/>
  <c r="F7" i="29"/>
  <c r="E7" i="29"/>
  <c r="H38" i="30"/>
  <c r="F38" i="30"/>
  <c r="H37" i="30"/>
  <c r="F37" i="30"/>
  <c r="H36" i="30"/>
  <c r="F36" i="30"/>
  <c r="H35" i="30"/>
  <c r="F35" i="30"/>
  <c r="H34" i="30"/>
  <c r="F34" i="30"/>
  <c r="K17" i="30"/>
  <c r="F17" i="30"/>
  <c r="K16" i="30"/>
  <c r="I16" i="30"/>
  <c r="F16" i="30"/>
  <c r="K15" i="30"/>
  <c r="F15" i="30"/>
  <c r="K14" i="30"/>
  <c r="I14" i="30"/>
  <c r="F14" i="30"/>
  <c r="K13" i="30"/>
  <c r="I13" i="30"/>
  <c r="F13" i="30"/>
  <c r="K12" i="30"/>
  <c r="I12" i="30"/>
  <c r="F12" i="30"/>
  <c r="K11" i="30"/>
  <c r="I11" i="30"/>
  <c r="F11" i="30"/>
  <c r="K10" i="30"/>
  <c r="I10" i="30"/>
  <c r="F10" i="30"/>
  <c r="K9" i="30"/>
  <c r="I9" i="30"/>
  <c r="F9" i="30"/>
  <c r="K8" i="30"/>
  <c r="I8" i="30"/>
  <c r="F8" i="30"/>
  <c r="K7" i="30"/>
  <c r="I7" i="30"/>
  <c r="F7" i="30"/>
  <c r="G41" i="10"/>
  <c r="E41" i="10"/>
  <c r="G40" i="10"/>
  <c r="E40" i="10"/>
  <c r="G39" i="10"/>
  <c r="E39" i="10"/>
  <c r="G38" i="10"/>
  <c r="E38" i="10"/>
  <c r="G37" i="10"/>
  <c r="E37" i="10"/>
  <c r="J18" i="10"/>
  <c r="G18" i="10"/>
  <c r="E18" i="10"/>
  <c r="J17" i="10"/>
  <c r="E17" i="10"/>
  <c r="J16" i="10"/>
  <c r="H16" i="10"/>
  <c r="G16" i="10"/>
  <c r="E16" i="10"/>
  <c r="J15" i="10"/>
  <c r="G15" i="10"/>
  <c r="E15" i="10"/>
  <c r="J14" i="10"/>
  <c r="H14" i="10"/>
  <c r="G14" i="10"/>
  <c r="E14" i="10"/>
  <c r="J13" i="10"/>
  <c r="H13" i="10"/>
  <c r="G13" i="10"/>
  <c r="E13" i="10"/>
  <c r="J12" i="10"/>
  <c r="H12" i="10"/>
  <c r="G12" i="10"/>
  <c r="E12" i="10"/>
  <c r="J11" i="10"/>
  <c r="H11" i="10"/>
  <c r="G11" i="10"/>
  <c r="E11" i="10"/>
  <c r="J10" i="10"/>
  <c r="H10" i="10"/>
  <c r="G10" i="10"/>
  <c r="E10" i="10"/>
  <c r="J9" i="10"/>
  <c r="H9" i="10"/>
  <c r="G9" i="10"/>
  <c r="E9" i="10"/>
  <c r="J8" i="10"/>
  <c r="H8" i="10"/>
  <c r="G8" i="10"/>
  <c r="E8" i="10"/>
  <c r="J7" i="10"/>
  <c r="H7" i="10"/>
  <c r="G7" i="10"/>
  <c r="E7" i="10"/>
  <c r="G44" i="9"/>
  <c r="E44" i="9"/>
  <c r="G43" i="9"/>
  <c r="E43" i="9"/>
  <c r="G42" i="9"/>
  <c r="E42" i="9"/>
  <c r="G41" i="9"/>
  <c r="E41" i="9"/>
  <c r="G40" i="9"/>
  <c r="E40" i="9"/>
  <c r="G39" i="9"/>
  <c r="E39" i="9"/>
  <c r="F23" i="9"/>
  <c r="E23" i="9"/>
  <c r="F22" i="9"/>
  <c r="E22" i="9"/>
  <c r="F21" i="9"/>
  <c r="E21" i="9"/>
  <c r="J18" i="9"/>
  <c r="F18" i="9"/>
  <c r="E18" i="9"/>
  <c r="J17" i="9"/>
  <c r="E17" i="9"/>
  <c r="J16" i="9"/>
  <c r="H16" i="9"/>
  <c r="F16" i="9"/>
  <c r="E16" i="9"/>
  <c r="J15" i="9"/>
  <c r="E15" i="9"/>
  <c r="J14" i="9"/>
  <c r="H14" i="9"/>
  <c r="F14" i="9"/>
  <c r="E14" i="9"/>
  <c r="J13" i="9"/>
  <c r="H13" i="9"/>
  <c r="F13" i="9"/>
  <c r="E13" i="9"/>
  <c r="J12" i="9"/>
  <c r="H12" i="9"/>
  <c r="F12" i="9"/>
  <c r="E12" i="9"/>
  <c r="J11" i="9"/>
  <c r="H11" i="9"/>
  <c r="F11" i="9"/>
  <c r="E11" i="9"/>
  <c r="J10" i="9"/>
  <c r="H10" i="9"/>
  <c r="F10" i="9"/>
  <c r="E10" i="9"/>
  <c r="J9" i="9"/>
  <c r="H9" i="9"/>
  <c r="F9" i="9"/>
  <c r="E9" i="9"/>
  <c r="J8" i="9"/>
  <c r="H8" i="9"/>
  <c r="F8" i="9"/>
  <c r="E8" i="9"/>
  <c r="J7" i="9"/>
  <c r="H7" i="9"/>
  <c r="F7" i="9"/>
  <c r="E7" i="9"/>
  <c r="J6" i="9"/>
  <c r="H6" i="9"/>
  <c r="F6" i="9"/>
  <c r="E6" i="9"/>
  <c r="H43" i="8"/>
  <c r="F43" i="8"/>
  <c r="E43" i="8"/>
  <c r="H42" i="8"/>
  <c r="F42" i="8"/>
  <c r="E42" i="8"/>
  <c r="H41" i="8"/>
  <c r="F41" i="8"/>
  <c r="E41" i="8"/>
  <c r="H40" i="8"/>
  <c r="F40" i="8"/>
  <c r="E40" i="8"/>
  <c r="H39" i="8"/>
  <c r="F39" i="8"/>
  <c r="E39" i="8"/>
  <c r="K19" i="8"/>
  <c r="H19" i="8"/>
  <c r="G19" i="8"/>
  <c r="F19" i="8"/>
  <c r="E19" i="8"/>
  <c r="K18" i="8"/>
  <c r="E18" i="8"/>
  <c r="K17" i="8"/>
  <c r="I17" i="8"/>
  <c r="H17" i="8"/>
  <c r="G17" i="8"/>
  <c r="F17" i="8"/>
  <c r="E17" i="8"/>
  <c r="K16" i="8"/>
  <c r="H16" i="8"/>
  <c r="E16" i="8"/>
  <c r="K15" i="8"/>
  <c r="I15" i="8"/>
  <c r="H15" i="8"/>
  <c r="G15" i="8"/>
  <c r="F15" i="8"/>
  <c r="E15" i="8"/>
  <c r="K14" i="8"/>
  <c r="I14" i="8"/>
  <c r="H14" i="8"/>
  <c r="G14" i="8"/>
  <c r="F14" i="8"/>
  <c r="E14" i="8"/>
  <c r="K13" i="8"/>
  <c r="I13" i="8"/>
  <c r="H13" i="8"/>
  <c r="G13" i="8"/>
  <c r="F13" i="8"/>
  <c r="E13" i="8"/>
  <c r="K12" i="8"/>
  <c r="I12" i="8"/>
  <c r="H12" i="8"/>
  <c r="G12" i="8"/>
  <c r="F12" i="8"/>
  <c r="E12" i="8"/>
  <c r="K11" i="8"/>
  <c r="I11" i="8"/>
  <c r="H11" i="8"/>
  <c r="G11" i="8"/>
  <c r="F11" i="8"/>
  <c r="E11" i="8"/>
  <c r="K10" i="8"/>
  <c r="I10" i="8"/>
  <c r="H10" i="8"/>
  <c r="G10" i="8"/>
  <c r="F10" i="8"/>
  <c r="E10" i="8"/>
  <c r="K9" i="8"/>
  <c r="I9" i="8"/>
  <c r="H9" i="8"/>
  <c r="G9" i="8"/>
  <c r="F9" i="8"/>
  <c r="E9" i="8"/>
  <c r="K8" i="8"/>
  <c r="I8" i="8"/>
  <c r="H8" i="8"/>
  <c r="G8" i="8"/>
  <c r="F8" i="8"/>
  <c r="E8" i="8"/>
  <c r="K7" i="8"/>
  <c r="I7" i="8"/>
  <c r="H7" i="8"/>
  <c r="G7" i="8"/>
  <c r="F7" i="8"/>
  <c r="E7" i="8"/>
  <c r="K6" i="8"/>
  <c r="I6" i="8"/>
  <c r="H6" i="8"/>
  <c r="G6" i="8"/>
  <c r="F6" i="8"/>
  <c r="E6" i="8"/>
  <c r="H43" i="7"/>
  <c r="F43" i="7"/>
  <c r="E43" i="7"/>
  <c r="H42" i="7"/>
  <c r="F42" i="7"/>
  <c r="E42" i="7"/>
  <c r="H41" i="7"/>
  <c r="F41" i="7"/>
  <c r="E41" i="7"/>
  <c r="H40" i="7"/>
  <c r="F40" i="7"/>
  <c r="E40" i="7"/>
  <c r="H39" i="7"/>
  <c r="F39" i="7"/>
  <c r="E39" i="7"/>
  <c r="K19" i="7"/>
  <c r="H19" i="7"/>
  <c r="G19" i="7"/>
  <c r="F19" i="7"/>
  <c r="E19" i="7"/>
  <c r="K18" i="7"/>
  <c r="E18" i="7"/>
  <c r="K17" i="7"/>
  <c r="I17" i="7"/>
  <c r="H17" i="7"/>
  <c r="G17" i="7"/>
  <c r="F17" i="7"/>
  <c r="E17" i="7"/>
  <c r="K16" i="7"/>
  <c r="H16" i="7"/>
  <c r="E16" i="7"/>
  <c r="K15" i="7"/>
  <c r="I15" i="7"/>
  <c r="H15" i="7"/>
  <c r="G15" i="7"/>
  <c r="F15" i="7"/>
  <c r="E15" i="7"/>
  <c r="K14" i="7"/>
  <c r="I14" i="7"/>
  <c r="H14" i="7"/>
  <c r="G14" i="7"/>
  <c r="F14" i="7"/>
  <c r="E14" i="7"/>
  <c r="K13" i="7"/>
  <c r="I13" i="7"/>
  <c r="H13" i="7"/>
  <c r="G13" i="7"/>
  <c r="F13" i="7"/>
  <c r="E13" i="7"/>
  <c r="K12" i="7"/>
  <c r="I12" i="7"/>
  <c r="H12" i="7"/>
  <c r="G12" i="7"/>
  <c r="F12" i="7"/>
  <c r="E12" i="7"/>
  <c r="K11" i="7"/>
  <c r="I11" i="7"/>
  <c r="H11" i="7"/>
  <c r="G11" i="7"/>
  <c r="F11" i="7"/>
  <c r="E11" i="7"/>
  <c r="K10" i="7"/>
  <c r="I10" i="7"/>
  <c r="H10" i="7"/>
  <c r="G10" i="7"/>
  <c r="F10" i="7"/>
  <c r="E10" i="7"/>
  <c r="K9" i="7"/>
  <c r="I9" i="7"/>
  <c r="H9" i="7"/>
  <c r="G9" i="7"/>
  <c r="F9" i="7"/>
  <c r="E9" i="7"/>
  <c r="K8" i="7"/>
  <c r="I8" i="7"/>
  <c r="H8" i="7"/>
  <c r="G8" i="7"/>
  <c r="F8" i="7"/>
  <c r="E8" i="7"/>
  <c r="K7" i="7"/>
  <c r="I7" i="7"/>
  <c r="H7" i="7"/>
  <c r="G7" i="7"/>
  <c r="F7" i="7"/>
  <c r="E7" i="7"/>
  <c r="K6" i="7"/>
  <c r="I6" i="7"/>
  <c r="H6" i="7"/>
  <c r="G6" i="7"/>
  <c r="F6" i="7"/>
  <c r="E6" i="7"/>
  <c r="H42" i="6"/>
  <c r="F42" i="6"/>
  <c r="E42" i="6"/>
  <c r="H41" i="6"/>
  <c r="F41" i="6"/>
  <c r="E41" i="6"/>
  <c r="H40" i="6"/>
  <c r="F40" i="6"/>
  <c r="E40" i="6"/>
  <c r="H39" i="6"/>
  <c r="F39" i="6"/>
  <c r="E39" i="6"/>
  <c r="H38" i="6"/>
  <c r="F38" i="6"/>
  <c r="E38" i="6"/>
  <c r="K19" i="6"/>
  <c r="H19" i="6"/>
  <c r="G19" i="6"/>
  <c r="F19" i="6"/>
  <c r="E19" i="6"/>
  <c r="K18" i="6"/>
  <c r="E18" i="6"/>
  <c r="K17" i="6"/>
  <c r="H17" i="6"/>
  <c r="E17" i="6"/>
  <c r="K16" i="6"/>
  <c r="I16" i="6"/>
  <c r="H16" i="6"/>
  <c r="G16" i="6"/>
  <c r="F16" i="6"/>
  <c r="E16" i="6"/>
  <c r="K15" i="6"/>
  <c r="I15" i="6"/>
  <c r="H15" i="6"/>
  <c r="G15" i="6"/>
  <c r="F15" i="6"/>
  <c r="E15" i="6"/>
  <c r="K14" i="6"/>
  <c r="I14" i="6"/>
  <c r="H14" i="6"/>
  <c r="G14" i="6"/>
  <c r="F14" i="6"/>
  <c r="E14" i="6"/>
  <c r="K13" i="6"/>
  <c r="I13" i="6"/>
  <c r="H13" i="6"/>
  <c r="G13" i="6"/>
  <c r="F13" i="6"/>
  <c r="E13" i="6"/>
  <c r="K12" i="6"/>
  <c r="I12" i="6"/>
  <c r="H12" i="6"/>
  <c r="G12" i="6"/>
  <c r="F12" i="6"/>
  <c r="E12" i="6"/>
  <c r="K11" i="6"/>
  <c r="I11" i="6"/>
  <c r="H11" i="6"/>
  <c r="G11" i="6"/>
  <c r="F11" i="6"/>
  <c r="E11" i="6"/>
  <c r="K10" i="6"/>
  <c r="I10" i="6"/>
  <c r="H10" i="6"/>
  <c r="G10" i="6"/>
  <c r="E10" i="6"/>
  <c r="K9" i="6"/>
  <c r="I9" i="6"/>
  <c r="H9" i="6"/>
  <c r="G9" i="6"/>
  <c r="F9" i="6"/>
  <c r="E9" i="6"/>
  <c r="K8" i="6"/>
  <c r="I8" i="6"/>
  <c r="H8" i="6"/>
  <c r="G8" i="6"/>
  <c r="F8" i="6"/>
  <c r="E8" i="6"/>
  <c r="K7" i="6"/>
  <c r="I7" i="6"/>
  <c r="H7" i="6"/>
  <c r="G7" i="6"/>
  <c r="F7" i="6"/>
  <c r="E7" i="6"/>
  <c r="H42" i="5"/>
  <c r="F42" i="5"/>
  <c r="E42" i="5"/>
  <c r="H41" i="5"/>
  <c r="F41" i="5"/>
  <c r="E41" i="5"/>
  <c r="H40" i="5"/>
  <c r="F40" i="5"/>
  <c r="E40" i="5"/>
  <c r="H39" i="5"/>
  <c r="F39" i="5"/>
  <c r="E39" i="5"/>
  <c r="K19" i="5"/>
  <c r="H19" i="5"/>
  <c r="G19" i="5"/>
  <c r="F19" i="5"/>
  <c r="E19" i="5"/>
  <c r="K18" i="5"/>
  <c r="E18" i="5"/>
  <c r="K17" i="5"/>
  <c r="H17" i="5"/>
  <c r="E17" i="5"/>
  <c r="K16" i="5"/>
  <c r="I16" i="5"/>
  <c r="H16" i="5"/>
  <c r="G16" i="5"/>
  <c r="F16" i="5"/>
  <c r="E16" i="5"/>
  <c r="K15" i="5"/>
  <c r="I15" i="5"/>
  <c r="H15" i="5"/>
  <c r="G15" i="5"/>
  <c r="F15" i="5"/>
  <c r="E15" i="5"/>
  <c r="K14" i="5"/>
  <c r="I14" i="5"/>
  <c r="H14" i="5"/>
  <c r="G14" i="5"/>
  <c r="F14" i="5"/>
  <c r="E14" i="5"/>
  <c r="K13" i="5"/>
  <c r="I13" i="5"/>
  <c r="H13" i="5"/>
  <c r="G13" i="5"/>
  <c r="F13" i="5"/>
  <c r="E13" i="5"/>
  <c r="K12" i="5"/>
  <c r="I12" i="5"/>
  <c r="H12" i="5"/>
  <c r="G12" i="5"/>
  <c r="F12" i="5"/>
  <c r="E12" i="5"/>
  <c r="K11" i="5"/>
  <c r="I11" i="5"/>
  <c r="H11" i="5"/>
  <c r="G11" i="5"/>
  <c r="F11" i="5"/>
  <c r="E11" i="5"/>
  <c r="K10" i="5"/>
  <c r="I10" i="5"/>
  <c r="H10" i="5"/>
  <c r="G10" i="5"/>
  <c r="F10" i="5"/>
  <c r="E10" i="5"/>
  <c r="K9" i="5"/>
  <c r="I9" i="5"/>
  <c r="H9" i="5"/>
  <c r="G9" i="5"/>
  <c r="F9" i="5"/>
  <c r="E9" i="5"/>
  <c r="K8" i="5"/>
  <c r="I8" i="5"/>
  <c r="H8" i="5"/>
  <c r="G8" i="5"/>
  <c r="F8" i="5"/>
  <c r="E8" i="5"/>
  <c r="K7" i="5"/>
  <c r="I7" i="5"/>
  <c r="H7" i="5"/>
  <c r="G7" i="5"/>
  <c r="F7" i="5"/>
  <c r="E7" i="5"/>
  <c r="H42" i="4"/>
  <c r="F42" i="4"/>
  <c r="E42" i="4"/>
  <c r="H41" i="4"/>
  <c r="F41" i="4"/>
  <c r="E41" i="4"/>
  <c r="H40" i="4"/>
  <c r="F40" i="4"/>
  <c r="E40" i="4"/>
  <c r="H39" i="4"/>
  <c r="F39" i="4"/>
  <c r="E39" i="4"/>
  <c r="K19" i="4"/>
  <c r="H19" i="4"/>
  <c r="G19" i="4"/>
  <c r="F19" i="4"/>
  <c r="E19" i="4"/>
  <c r="K18" i="4"/>
  <c r="E18" i="4"/>
  <c r="K17" i="4"/>
  <c r="H17" i="4"/>
  <c r="E17" i="4"/>
  <c r="K16" i="4"/>
  <c r="I16" i="4"/>
  <c r="H16" i="4"/>
  <c r="G16" i="4"/>
  <c r="F16" i="4"/>
  <c r="E16" i="4"/>
  <c r="K15" i="4"/>
  <c r="I15" i="4"/>
  <c r="H15" i="4"/>
  <c r="G15" i="4"/>
  <c r="F15" i="4"/>
  <c r="E15" i="4"/>
  <c r="K14" i="4"/>
  <c r="I14" i="4"/>
  <c r="H14" i="4"/>
  <c r="G14" i="4"/>
  <c r="F14" i="4"/>
  <c r="E14" i="4"/>
  <c r="K13" i="4"/>
  <c r="I13" i="4"/>
  <c r="H13" i="4"/>
  <c r="G13" i="4"/>
  <c r="F13" i="4"/>
  <c r="E13" i="4"/>
  <c r="K12" i="4"/>
  <c r="I12" i="4"/>
  <c r="H12" i="4"/>
  <c r="G12" i="4"/>
  <c r="F12" i="4"/>
  <c r="E12" i="4"/>
  <c r="K11" i="4"/>
  <c r="I11" i="4"/>
  <c r="H11" i="4"/>
  <c r="G11" i="4"/>
  <c r="F11" i="4"/>
  <c r="E11" i="4"/>
  <c r="K10" i="4"/>
  <c r="I10" i="4"/>
  <c r="H10" i="4"/>
  <c r="G10" i="4"/>
  <c r="F10" i="4"/>
  <c r="E10" i="4"/>
  <c r="K9" i="4"/>
  <c r="I9" i="4"/>
  <c r="H9" i="4"/>
  <c r="G9" i="4"/>
  <c r="F9" i="4"/>
  <c r="E9" i="4"/>
  <c r="K8" i="4"/>
  <c r="I8" i="4"/>
  <c r="H8" i="4"/>
  <c r="G8" i="4"/>
  <c r="F8" i="4"/>
  <c r="E8" i="4"/>
  <c r="K7" i="4"/>
  <c r="I7" i="4"/>
  <c r="H7" i="4"/>
  <c r="G7" i="4"/>
  <c r="F7" i="4"/>
  <c r="E7" i="4"/>
  <c r="H14" i="3"/>
  <c r="E14" i="3"/>
  <c r="H13" i="3"/>
  <c r="F13" i="3"/>
  <c r="E13" i="3"/>
  <c r="H12" i="3"/>
  <c r="F12" i="3"/>
  <c r="E12" i="3"/>
  <c r="H11" i="3"/>
  <c r="F11" i="3"/>
  <c r="E11" i="3"/>
  <c r="H10" i="3"/>
  <c r="F10" i="3"/>
  <c r="E10" i="3"/>
  <c r="H9" i="3"/>
  <c r="F9" i="3"/>
  <c r="E9" i="3"/>
  <c r="H8" i="3"/>
  <c r="F8" i="3"/>
  <c r="E8" i="3"/>
  <c r="H7" i="3"/>
  <c r="F7" i="3"/>
  <c r="E7" i="3"/>
  <c r="H42" i="2"/>
  <c r="F42" i="2"/>
  <c r="E42" i="2"/>
  <c r="H41" i="2"/>
  <c r="F41" i="2"/>
  <c r="E41" i="2"/>
  <c r="H40" i="2"/>
  <c r="F40" i="2"/>
  <c r="E40" i="2"/>
  <c r="H39" i="2"/>
  <c r="F39" i="2"/>
  <c r="E39" i="2"/>
  <c r="K19" i="2"/>
  <c r="H19" i="2"/>
  <c r="G19" i="2"/>
  <c r="F19" i="2"/>
  <c r="E19" i="2"/>
  <c r="K18" i="2"/>
  <c r="E18" i="2"/>
  <c r="K17" i="2"/>
  <c r="H17" i="2"/>
  <c r="E17" i="2"/>
  <c r="K16" i="2"/>
  <c r="I16" i="2"/>
  <c r="H16" i="2"/>
  <c r="G16" i="2"/>
  <c r="F16" i="2"/>
  <c r="E16" i="2"/>
  <c r="K15" i="2"/>
  <c r="I15" i="2"/>
  <c r="H15" i="2"/>
  <c r="G15" i="2"/>
  <c r="F15" i="2"/>
  <c r="E15" i="2"/>
  <c r="K14" i="2"/>
  <c r="I14" i="2"/>
  <c r="H14" i="2"/>
  <c r="G14" i="2"/>
  <c r="F14" i="2"/>
  <c r="E14" i="2"/>
  <c r="K13" i="2"/>
  <c r="I13" i="2"/>
  <c r="H13" i="2"/>
  <c r="G13" i="2"/>
  <c r="F13" i="2"/>
  <c r="E13" i="2"/>
  <c r="K12" i="2"/>
  <c r="I12" i="2"/>
  <c r="H12" i="2"/>
  <c r="G12" i="2"/>
  <c r="F12" i="2"/>
  <c r="E12" i="2"/>
  <c r="K11" i="2"/>
  <c r="I11" i="2"/>
  <c r="H11" i="2"/>
  <c r="G11" i="2"/>
  <c r="F11" i="2"/>
  <c r="E11" i="2"/>
  <c r="K10" i="2"/>
  <c r="I10" i="2"/>
  <c r="H10" i="2"/>
  <c r="G10" i="2"/>
  <c r="F10" i="2"/>
  <c r="E10" i="2"/>
  <c r="K9" i="2"/>
  <c r="I9" i="2"/>
  <c r="H9" i="2"/>
  <c r="G9" i="2"/>
  <c r="F9" i="2"/>
  <c r="E9" i="2"/>
  <c r="K8" i="2"/>
  <c r="I8" i="2"/>
  <c r="H8" i="2"/>
  <c r="G8" i="2"/>
  <c r="F8" i="2"/>
  <c r="E8" i="2"/>
  <c r="K7" i="2"/>
  <c r="I7" i="2"/>
  <c r="H7" i="2"/>
  <c r="G7" i="2"/>
  <c r="F7" i="2"/>
  <c r="E7" i="2"/>
  <c r="H42" i="1"/>
  <c r="F42" i="1"/>
  <c r="E42" i="1"/>
  <c r="H41" i="1"/>
  <c r="F41" i="1"/>
  <c r="E41" i="1"/>
  <c r="H40" i="1"/>
  <c r="F40" i="1"/>
  <c r="E40" i="1"/>
  <c r="H39" i="1"/>
  <c r="F39" i="1"/>
  <c r="E39" i="1"/>
  <c r="K19" i="1"/>
  <c r="H19" i="1"/>
  <c r="G19" i="1"/>
  <c r="F19" i="1"/>
  <c r="E19" i="1"/>
  <c r="K18" i="1"/>
  <c r="E18" i="1"/>
  <c r="K17" i="1"/>
  <c r="H17" i="1"/>
  <c r="E17" i="1"/>
  <c r="K16" i="1"/>
  <c r="I16" i="1"/>
  <c r="H16" i="1"/>
  <c r="G16" i="1"/>
  <c r="F16" i="1"/>
  <c r="E16" i="1"/>
  <c r="K15" i="1"/>
  <c r="I15" i="1"/>
  <c r="H15" i="1"/>
  <c r="G15" i="1"/>
  <c r="F15" i="1"/>
  <c r="E15" i="1"/>
  <c r="K14" i="1"/>
  <c r="I14" i="1"/>
  <c r="H14" i="1"/>
  <c r="G14" i="1"/>
  <c r="F14" i="1"/>
  <c r="E14" i="1"/>
  <c r="K13" i="1"/>
  <c r="I13" i="1"/>
  <c r="H13" i="1"/>
  <c r="G13" i="1"/>
  <c r="F13" i="1"/>
  <c r="E13" i="1"/>
  <c r="K12" i="1"/>
  <c r="I12" i="1"/>
  <c r="H12" i="1"/>
  <c r="G12" i="1"/>
  <c r="F12" i="1"/>
  <c r="E12" i="1"/>
  <c r="K11" i="1"/>
  <c r="I11" i="1"/>
  <c r="H11" i="1"/>
  <c r="G11" i="1"/>
  <c r="F11" i="1"/>
  <c r="E11" i="1"/>
  <c r="K10" i="1"/>
  <c r="I10" i="1"/>
  <c r="H10" i="1"/>
  <c r="G10" i="1"/>
  <c r="F10" i="1"/>
  <c r="E10" i="1"/>
  <c r="K9" i="1"/>
  <c r="I9" i="1"/>
  <c r="H9" i="1"/>
  <c r="G9" i="1"/>
  <c r="F9" i="1"/>
  <c r="E9" i="1"/>
  <c r="K8" i="1"/>
  <c r="I8" i="1"/>
  <c r="H8" i="1"/>
  <c r="G8" i="1"/>
  <c r="F8" i="1"/>
  <c r="E8" i="1"/>
  <c r="K7" i="1"/>
  <c r="I7" i="1"/>
  <c r="H7" i="1"/>
  <c r="G7" i="1"/>
  <c r="F7" i="1"/>
  <c r="E7" i="1"/>
  <c r="C219" i="32"/>
  <c r="C218" i="32"/>
  <c r="C217" i="32"/>
  <c r="C216" i="32"/>
  <c r="C215" i="32"/>
  <c r="C214" i="32"/>
  <c r="C213" i="32"/>
  <c r="C212" i="32"/>
  <c r="C211" i="32"/>
  <c r="C210" i="32"/>
  <c r="C209" i="32"/>
  <c r="C208" i="32"/>
  <c r="C207" i="32"/>
  <c r="C206" i="32"/>
  <c r="C205" i="32"/>
  <c r="C204" i="32"/>
  <c r="C203" i="32"/>
  <c r="C202" i="32"/>
  <c r="C201" i="32"/>
  <c r="C200" i="32"/>
  <c r="C199" i="32"/>
  <c r="C198" i="32"/>
  <c r="C197" i="32"/>
  <c r="C196" i="32"/>
  <c r="C195" i="32"/>
  <c r="C194" i="32"/>
  <c r="C193" i="32"/>
  <c r="C192" i="32"/>
  <c r="C191" i="32"/>
  <c r="C190" i="32"/>
  <c r="C189" i="32"/>
  <c r="C181" i="32"/>
  <c r="C180" i="32"/>
  <c r="C179" i="32"/>
  <c r="C178" i="32"/>
  <c r="C177" i="32"/>
  <c r="C176" i="32"/>
  <c r="C175" i="32"/>
  <c r="C174" i="32"/>
  <c r="C173" i="32"/>
  <c r="C172" i="32"/>
  <c r="C169" i="32"/>
  <c r="C168" i="32"/>
  <c r="C167" i="32"/>
  <c r="C166" i="32"/>
  <c r="C165" i="32"/>
  <c r="C164" i="32"/>
  <c r="E160" i="32"/>
  <c r="C160" i="32"/>
  <c r="E159" i="32"/>
  <c r="C159" i="32"/>
  <c r="E158" i="32"/>
  <c r="C158" i="32"/>
  <c r="E157" i="32"/>
  <c r="C157" i="32"/>
  <c r="E156" i="32"/>
  <c r="C156" i="32"/>
  <c r="C152" i="32"/>
  <c r="C149" i="32"/>
  <c r="C148" i="32"/>
  <c r="C147" i="32"/>
  <c r="C146" i="32"/>
  <c r="C145" i="32"/>
  <c r="C143" i="32"/>
  <c r="C142" i="32"/>
  <c r="E139" i="32"/>
  <c r="C139" i="32"/>
  <c r="E138" i="32"/>
  <c r="C138" i="32"/>
  <c r="E137" i="32"/>
  <c r="C137" i="32"/>
  <c r="E136" i="32"/>
  <c r="C136" i="32"/>
  <c r="E135" i="32"/>
  <c r="C135" i="32"/>
  <c r="E134" i="32"/>
  <c r="C134" i="32"/>
  <c r="E133" i="32"/>
  <c r="C133" i="32"/>
  <c r="E132" i="32"/>
  <c r="C132" i="32"/>
  <c r="E131" i="32"/>
  <c r="C131" i="32"/>
  <c r="E126" i="32"/>
  <c r="C126" i="32"/>
  <c r="E125" i="32"/>
  <c r="C125" i="32"/>
  <c r="E124" i="32"/>
  <c r="C124" i="32"/>
  <c r="E120" i="32"/>
  <c r="C120" i="32"/>
  <c r="E119" i="32"/>
  <c r="C119" i="32"/>
  <c r="E118" i="32"/>
  <c r="C118" i="32"/>
  <c r="C111" i="32"/>
  <c r="C110" i="32"/>
  <c r="C109" i="32"/>
  <c r="C108" i="32"/>
  <c r="C107" i="32"/>
  <c r="E106" i="32"/>
  <c r="C106" i="32"/>
  <c r="C102" i="32"/>
  <c r="C101" i="32"/>
  <c r="C100" i="32"/>
  <c r="C99" i="32"/>
  <c r="E93" i="32"/>
  <c r="C93" i="32"/>
  <c r="E91" i="32"/>
  <c r="C91" i="32"/>
  <c r="E90" i="32"/>
  <c r="C90" i="32"/>
  <c r="E89" i="32"/>
  <c r="C89" i="32"/>
  <c r="E87" i="32"/>
  <c r="C87" i="32"/>
  <c r="E86" i="32"/>
  <c r="C86" i="32"/>
  <c r="E85" i="32"/>
  <c r="C85" i="32"/>
  <c r="E83" i="32"/>
  <c r="C83" i="32"/>
  <c r="E82" i="32"/>
  <c r="C82" i="32"/>
  <c r="E81" i="32"/>
  <c r="C81" i="32"/>
  <c r="E79" i="32"/>
  <c r="C79" i="32"/>
  <c r="E78" i="32"/>
  <c r="C78" i="32"/>
  <c r="E77" i="32"/>
  <c r="C77" i="32"/>
  <c r="C73" i="32"/>
  <c r="C72" i="32"/>
  <c r="C71" i="32"/>
  <c r="C70" i="32"/>
  <c r="C69" i="32"/>
  <c r="C68" i="32"/>
  <c r="C67" i="32"/>
  <c r="C65" i="32"/>
  <c r="C64" i="32"/>
  <c r="C63" i="32"/>
  <c r="C62" i="32"/>
  <c r="C61" i="32"/>
  <c r="C60" i="32"/>
  <c r="C59" i="32"/>
  <c r="C58" i="32"/>
  <c r="C57" i="32"/>
  <c r="C55" i="32"/>
  <c r="C54" i="32"/>
  <c r="C53" i="32"/>
  <c r="C52" i="32"/>
  <c r="C51" i="32"/>
  <c r="C48" i="32"/>
  <c r="C47" i="32"/>
  <c r="C46" i="32"/>
  <c r="C45" i="32"/>
  <c r="C44" i="32"/>
  <c r="C43" i="32"/>
  <c r="C42" i="32"/>
  <c r="E39" i="32"/>
  <c r="C39" i="32"/>
  <c r="E38" i="32"/>
  <c r="C38" i="32"/>
  <c r="E37" i="32"/>
  <c r="C37" i="32"/>
  <c r="E36" i="32"/>
  <c r="C36" i="32"/>
  <c r="E35" i="32"/>
  <c r="C35" i="32"/>
  <c r="E34" i="32"/>
  <c r="C34" i="32"/>
  <c r="E33" i="32"/>
  <c r="C33" i="32"/>
  <c r="E32" i="32"/>
  <c r="C32" i="32"/>
  <c r="E31" i="32"/>
  <c r="C31" i="32"/>
  <c r="E21" i="32"/>
  <c r="D21" i="32"/>
  <c r="C21" i="32"/>
  <c r="E20" i="32"/>
  <c r="D20" i="32"/>
  <c r="C20" i="32"/>
  <c r="E19" i="32"/>
  <c r="D19" i="32"/>
  <c r="C19" i="32"/>
  <c r="E9" i="32"/>
  <c r="D9" i="32"/>
  <c r="C9" i="32"/>
  <c r="B9" i="32"/>
  <c r="E8" i="32"/>
  <c r="D8" i="32"/>
  <c r="C8" i="32"/>
  <c r="B8" i="32"/>
  <c r="E7" i="32"/>
  <c r="D7" i="32"/>
  <c r="C7" i="32"/>
  <c r="B7" i="32"/>
  <c r="O17" i="27"/>
  <c r="K17" i="27"/>
  <c r="I17" i="27"/>
  <c r="H17" i="27"/>
  <c r="F17" i="27"/>
  <c r="D17" i="27"/>
  <c r="O16" i="27"/>
  <c r="K16" i="27"/>
  <c r="I16" i="27"/>
  <c r="H16" i="27"/>
  <c r="F16" i="27"/>
  <c r="D16" i="27"/>
  <c r="K15" i="27"/>
  <c r="H15" i="27"/>
  <c r="D15" i="27"/>
  <c r="O14" i="27"/>
  <c r="K14" i="27"/>
  <c r="I14" i="27"/>
  <c r="H14" i="27"/>
  <c r="F14" i="27"/>
  <c r="D14" i="27"/>
  <c r="O13" i="27"/>
  <c r="K13" i="27"/>
  <c r="I13" i="27"/>
  <c r="H13" i="27"/>
  <c r="F13" i="27"/>
  <c r="D13" i="27"/>
  <c r="O12" i="27"/>
  <c r="K12" i="27"/>
  <c r="I12" i="27"/>
  <c r="H12" i="27"/>
  <c r="F12" i="27"/>
  <c r="D12" i="27"/>
  <c r="O11" i="27"/>
  <c r="K11" i="27"/>
  <c r="I11" i="27"/>
  <c r="H11" i="27"/>
  <c r="F11" i="27"/>
  <c r="D11" i="27"/>
  <c r="O10" i="27"/>
  <c r="K10" i="27"/>
  <c r="I10" i="27"/>
  <c r="H10" i="27"/>
  <c r="F10" i="27"/>
  <c r="D10" i="27"/>
  <c r="O9" i="27"/>
  <c r="K9" i="27"/>
  <c r="I9" i="27"/>
  <c r="H9" i="27"/>
  <c r="F9" i="27"/>
  <c r="D9" i="27"/>
  <c r="O8" i="27"/>
  <c r="K8" i="27"/>
  <c r="I8" i="27"/>
  <c r="H8" i="27"/>
  <c r="F8" i="27"/>
  <c r="D8" i="27"/>
  <c r="O7" i="27"/>
  <c r="K7" i="27"/>
  <c r="I7" i="27"/>
  <c r="H7" i="27"/>
  <c r="F7" i="27"/>
  <c r="D7" i="27"/>
  <c r="N39" i="26"/>
  <c r="I39" i="26"/>
  <c r="D37" i="26"/>
  <c r="M34" i="26"/>
  <c r="K34" i="26"/>
  <c r="H34" i="26"/>
  <c r="G34" i="26"/>
  <c r="F34" i="26"/>
  <c r="E34" i="26"/>
  <c r="D34" i="26"/>
  <c r="M33" i="26"/>
  <c r="K33" i="26"/>
  <c r="I33" i="26"/>
  <c r="H33" i="26"/>
  <c r="G33" i="26"/>
  <c r="F33" i="26"/>
  <c r="E33" i="26"/>
  <c r="D33" i="26"/>
  <c r="K32" i="26"/>
  <c r="H32" i="26"/>
  <c r="D32" i="26"/>
  <c r="M31" i="26"/>
  <c r="K31" i="26"/>
  <c r="I31" i="26"/>
  <c r="H31" i="26"/>
  <c r="G31" i="26"/>
  <c r="F31" i="26"/>
  <c r="E31" i="26"/>
  <c r="D31" i="26"/>
  <c r="M30" i="26"/>
  <c r="K30" i="26"/>
  <c r="I30" i="26"/>
  <c r="H30" i="26"/>
  <c r="G30" i="26"/>
  <c r="F30" i="26"/>
  <c r="E30" i="26"/>
  <c r="D30" i="26"/>
  <c r="M29" i="26"/>
  <c r="K29" i="26"/>
  <c r="I29" i="26"/>
  <c r="H29" i="26"/>
  <c r="G29" i="26"/>
  <c r="F29" i="26"/>
  <c r="E29" i="26"/>
  <c r="D29" i="26"/>
  <c r="M28" i="26"/>
  <c r="K28" i="26"/>
  <c r="I28" i="26"/>
  <c r="H28" i="26"/>
  <c r="G28" i="26"/>
  <c r="F28" i="26"/>
  <c r="E28" i="26"/>
  <c r="D28" i="26"/>
  <c r="M27" i="26"/>
  <c r="K27" i="26"/>
  <c r="I27" i="26"/>
  <c r="H27" i="26"/>
  <c r="G27" i="26"/>
  <c r="F27" i="26"/>
  <c r="E27" i="26"/>
  <c r="D27" i="26"/>
  <c r="M26" i="26"/>
  <c r="K26" i="26"/>
  <c r="I26" i="26"/>
  <c r="H26" i="26"/>
  <c r="G26" i="26"/>
  <c r="F26" i="26"/>
  <c r="E26" i="26"/>
  <c r="D26" i="26"/>
  <c r="M25" i="26"/>
  <c r="K25" i="26"/>
  <c r="I25" i="26"/>
  <c r="H25" i="26"/>
  <c r="G25" i="26"/>
  <c r="F25" i="26"/>
  <c r="E25" i="26"/>
  <c r="D25" i="26"/>
  <c r="M24" i="26"/>
  <c r="K24" i="26"/>
  <c r="I24" i="26"/>
  <c r="H24" i="26"/>
  <c r="G24" i="26"/>
  <c r="F24" i="26"/>
  <c r="E24" i="26"/>
  <c r="D24" i="26"/>
  <c r="M16" i="26"/>
  <c r="K16" i="26"/>
  <c r="H16" i="26"/>
  <c r="G16" i="26"/>
  <c r="F16" i="26"/>
  <c r="E16" i="26"/>
  <c r="D16" i="26"/>
  <c r="M15" i="26"/>
  <c r="K15" i="26"/>
  <c r="I15" i="26"/>
  <c r="H15" i="26"/>
  <c r="G15" i="26"/>
  <c r="F15" i="26"/>
  <c r="E15" i="26"/>
  <c r="D15" i="26"/>
  <c r="K14" i="26"/>
  <c r="H14" i="26"/>
  <c r="D14" i="26"/>
  <c r="M13" i="26"/>
  <c r="K13" i="26"/>
  <c r="I13" i="26"/>
  <c r="H13" i="26"/>
  <c r="G13" i="26"/>
  <c r="F13" i="26"/>
  <c r="E13" i="26"/>
  <c r="D13" i="26"/>
  <c r="M12" i="26"/>
  <c r="K12" i="26"/>
  <c r="I12" i="26"/>
  <c r="H12" i="26"/>
  <c r="G12" i="26"/>
  <c r="F12" i="26"/>
  <c r="E12" i="26"/>
  <c r="D12" i="26"/>
  <c r="M11" i="26"/>
  <c r="K11" i="26"/>
  <c r="I11" i="26"/>
  <c r="H11" i="26"/>
  <c r="G11" i="26"/>
  <c r="F11" i="26"/>
  <c r="E11" i="26"/>
  <c r="D11" i="26"/>
  <c r="M10" i="26"/>
  <c r="K10" i="26"/>
  <c r="I10" i="26"/>
  <c r="H10" i="26"/>
  <c r="G10" i="26"/>
  <c r="F10" i="26"/>
  <c r="E10" i="26"/>
  <c r="D10" i="26"/>
  <c r="M9" i="26"/>
  <c r="K9" i="26"/>
  <c r="I9" i="26"/>
  <c r="H9" i="26"/>
  <c r="G9" i="26"/>
  <c r="F9" i="26"/>
  <c r="E9" i="26"/>
  <c r="D9" i="26"/>
  <c r="M8" i="26"/>
  <c r="K8" i="26"/>
  <c r="I8" i="26"/>
  <c r="H8" i="26"/>
  <c r="G8" i="26"/>
  <c r="F8" i="26"/>
  <c r="E8" i="26"/>
  <c r="D8" i="26"/>
  <c r="M7" i="26"/>
  <c r="K7" i="26"/>
  <c r="I7" i="26"/>
  <c r="H7" i="26"/>
  <c r="G7" i="26"/>
  <c r="F7" i="26"/>
  <c r="E7" i="26"/>
  <c r="D7" i="26"/>
  <c r="M6" i="26"/>
  <c r="K6" i="26"/>
  <c r="I6" i="26"/>
  <c r="H6" i="26"/>
  <c r="G6" i="26"/>
  <c r="F6" i="26"/>
  <c r="E6" i="26"/>
  <c r="D6" i="26"/>
  <c r="G42" i="25"/>
  <c r="D42" i="25"/>
  <c r="C42" i="25"/>
  <c r="G41" i="25"/>
  <c r="D41" i="25"/>
  <c r="C41" i="25"/>
  <c r="G40" i="25"/>
  <c r="D40" i="25"/>
  <c r="C40" i="25"/>
  <c r="H21" i="25"/>
  <c r="C19" i="25"/>
  <c r="L17" i="25"/>
  <c r="J17" i="25"/>
  <c r="G17" i="25"/>
  <c r="F17" i="25"/>
  <c r="E17" i="25"/>
  <c r="D17" i="25"/>
  <c r="C17" i="25"/>
  <c r="J16" i="25"/>
  <c r="G16" i="25"/>
  <c r="C16" i="25"/>
  <c r="L15" i="25"/>
  <c r="J15" i="25"/>
  <c r="H15" i="25"/>
  <c r="G15" i="25"/>
  <c r="F15" i="25"/>
  <c r="E15" i="25"/>
  <c r="D15" i="25"/>
  <c r="C15" i="25"/>
  <c r="L14" i="25"/>
  <c r="J14" i="25"/>
  <c r="H14" i="25"/>
  <c r="G14" i="25"/>
  <c r="F14" i="25"/>
  <c r="E14" i="25"/>
  <c r="D14" i="25"/>
  <c r="C14" i="25"/>
  <c r="L13" i="25"/>
  <c r="J13" i="25"/>
  <c r="H13" i="25"/>
  <c r="G13" i="25"/>
  <c r="F13" i="25"/>
  <c r="E13" i="25"/>
  <c r="D13" i="25"/>
  <c r="C13" i="25"/>
  <c r="L12" i="25"/>
  <c r="J12" i="25"/>
  <c r="H12" i="25"/>
  <c r="G12" i="25"/>
  <c r="F12" i="25"/>
  <c r="E12" i="25"/>
  <c r="D12" i="25"/>
  <c r="C12" i="25"/>
  <c r="L11" i="25"/>
  <c r="J11" i="25"/>
  <c r="H11" i="25"/>
  <c r="G11" i="25"/>
  <c r="F11" i="25"/>
  <c r="E11" i="25"/>
  <c r="D11" i="25"/>
  <c r="C11" i="25"/>
  <c r="L10" i="25"/>
  <c r="J10" i="25"/>
  <c r="H10" i="25"/>
  <c r="G10" i="25"/>
  <c r="F10" i="25"/>
  <c r="E10" i="25"/>
  <c r="D10" i="25"/>
  <c r="C10" i="25"/>
  <c r="L9" i="25"/>
  <c r="J9" i="25"/>
  <c r="H9" i="25"/>
  <c r="G9" i="25"/>
  <c r="F9" i="25"/>
  <c r="E9" i="25"/>
  <c r="D9" i="25"/>
  <c r="C9" i="25"/>
  <c r="L8" i="25"/>
  <c r="J8" i="25"/>
  <c r="H8" i="25"/>
  <c r="G8" i="25"/>
  <c r="F8" i="25"/>
  <c r="E8" i="25"/>
  <c r="D8" i="25"/>
  <c r="C8" i="25"/>
  <c r="L7" i="25"/>
  <c r="J7" i="25"/>
  <c r="H7" i="25"/>
  <c r="G7" i="25"/>
  <c r="F7" i="25"/>
  <c r="E7" i="25"/>
  <c r="D7" i="25"/>
  <c r="C7" i="25"/>
  <c r="K27" i="21"/>
  <c r="G27" i="21"/>
  <c r="F27" i="21"/>
  <c r="D27" i="21"/>
  <c r="K26" i="21"/>
  <c r="G26" i="21"/>
  <c r="F26" i="21"/>
  <c r="D26" i="21"/>
  <c r="K25" i="21"/>
  <c r="G25" i="21"/>
  <c r="F25" i="21"/>
  <c r="D25" i="21"/>
  <c r="N15" i="21"/>
  <c r="I15" i="21"/>
  <c r="C13" i="21"/>
  <c r="M11" i="21"/>
  <c r="K11" i="21"/>
  <c r="H11" i="21"/>
  <c r="G11" i="21"/>
  <c r="F11" i="21"/>
  <c r="E11" i="21"/>
  <c r="D11" i="21"/>
  <c r="M10" i="21"/>
  <c r="K10" i="21"/>
  <c r="I10" i="21"/>
  <c r="H10" i="21"/>
  <c r="G10" i="21"/>
  <c r="F10" i="21"/>
  <c r="E10" i="21"/>
  <c r="D10" i="21"/>
  <c r="M9" i="21"/>
  <c r="K9" i="21"/>
  <c r="I9" i="21"/>
  <c r="H9" i="21"/>
  <c r="G9" i="21"/>
  <c r="F9" i="21"/>
  <c r="E9" i="21"/>
  <c r="D9" i="21"/>
  <c r="M8" i="21"/>
  <c r="K8" i="21"/>
  <c r="I8" i="21"/>
  <c r="H8" i="21"/>
  <c r="G8" i="21"/>
  <c r="F8" i="21"/>
  <c r="E8" i="21"/>
  <c r="D8" i="21"/>
  <c r="M7" i="21"/>
  <c r="K7" i="21"/>
  <c r="I7" i="21"/>
  <c r="H7" i="21"/>
  <c r="G7" i="21"/>
  <c r="F7" i="21"/>
  <c r="E7" i="21"/>
  <c r="D7" i="21"/>
  <c r="M6" i="21"/>
  <c r="K6" i="21"/>
  <c r="I6" i="21"/>
  <c r="H6" i="21"/>
  <c r="G6" i="21"/>
  <c r="F6" i="21"/>
  <c r="E6" i="21"/>
  <c r="D6" i="21"/>
  <c r="L38" i="20"/>
  <c r="N34" i="20"/>
  <c r="L34" i="20"/>
  <c r="H34" i="20"/>
  <c r="E34" i="20"/>
  <c r="N33" i="20"/>
  <c r="L33" i="20"/>
  <c r="J33" i="20"/>
  <c r="H33" i="20"/>
  <c r="E33" i="20"/>
  <c r="L32" i="20"/>
  <c r="E32" i="20"/>
  <c r="N31" i="20"/>
  <c r="L31" i="20"/>
  <c r="J31" i="20"/>
  <c r="H31" i="20"/>
  <c r="E31" i="20"/>
  <c r="N30" i="20"/>
  <c r="L30" i="20"/>
  <c r="J30" i="20"/>
  <c r="H30" i="20"/>
  <c r="E30" i="20"/>
  <c r="N29" i="20"/>
  <c r="L29" i="20"/>
  <c r="J29" i="20"/>
  <c r="H29" i="20"/>
  <c r="E29" i="20"/>
  <c r="N28" i="20"/>
  <c r="L28" i="20"/>
  <c r="J28" i="20"/>
  <c r="H28" i="20"/>
  <c r="E28" i="20"/>
  <c r="N27" i="20"/>
  <c r="L27" i="20"/>
  <c r="J27" i="20"/>
  <c r="H27" i="20"/>
  <c r="E27" i="20"/>
  <c r="N26" i="20"/>
  <c r="L26" i="20"/>
  <c r="J26" i="20"/>
  <c r="H26" i="20"/>
  <c r="E26" i="20"/>
  <c r="L18" i="20"/>
  <c r="N14" i="20"/>
  <c r="L14" i="20"/>
  <c r="H14" i="20"/>
  <c r="E14" i="20"/>
  <c r="N13" i="20"/>
  <c r="L13" i="20"/>
  <c r="J13" i="20"/>
  <c r="H13" i="20"/>
  <c r="E13" i="20"/>
  <c r="L12" i="20"/>
  <c r="E12" i="20"/>
  <c r="N11" i="20"/>
  <c r="L11" i="20"/>
  <c r="J11" i="20"/>
  <c r="H11" i="20"/>
  <c r="E11" i="20"/>
  <c r="N10" i="20"/>
  <c r="L10" i="20"/>
  <c r="J10" i="20"/>
  <c r="H10" i="20"/>
  <c r="E10" i="20"/>
  <c r="N9" i="20"/>
  <c r="L9" i="20"/>
  <c r="J9" i="20"/>
  <c r="H9" i="20"/>
  <c r="E9" i="20"/>
  <c r="N8" i="20"/>
  <c r="L8" i="20"/>
  <c r="J8" i="20"/>
  <c r="H8" i="20"/>
  <c r="E8" i="20"/>
  <c r="N7" i="20"/>
  <c r="L7" i="20"/>
  <c r="J7" i="20"/>
  <c r="H7" i="20"/>
  <c r="E7" i="20"/>
  <c r="N6" i="20"/>
  <c r="L6" i="20"/>
  <c r="J6" i="20"/>
  <c r="H6" i="20"/>
  <c r="E6" i="20"/>
</calcChain>
</file>

<file path=xl/sharedStrings.xml><?xml version="1.0" encoding="utf-8"?>
<sst xmlns="http://schemas.openxmlformats.org/spreadsheetml/2006/main" count="1725" uniqueCount="524">
  <si>
    <t>COMPACT: 4'3" WIDE</t>
  </si>
  <si>
    <t>BASIC MODEL 
OPTIONS</t>
  </si>
  <si>
    <t>Aluminium frame, 
Integral base with drop door(s)</t>
  </si>
  <si>
    <t>Powder Coated
Options are extra</t>
  </si>
  <si>
    <r>
      <t>Size</t>
    </r>
    <r>
      <rPr>
        <sz val="14"/>
        <rFont val="Arial Narrow"/>
        <family val="2"/>
      </rPr>
      <t xml:space="preserve">
</t>
    </r>
    <r>
      <rPr>
        <sz val="8"/>
        <rFont val="Arial Narrow"/>
        <family val="2"/>
      </rPr>
      <t>Length x Width</t>
    </r>
  </si>
  <si>
    <t>Roof
Vents</t>
  </si>
  <si>
    <t>Standard
Door</t>
  </si>
  <si>
    <t>With 
Horticultural 
Glass</t>
  </si>
  <si>
    <t>With
Toughened 
Safety Glass</t>
  </si>
  <si>
    <t>With 
6mm Twin wall
Polycarbonate</t>
  </si>
  <si>
    <t>Bar
Capping
(TG only)</t>
  </si>
  <si>
    <t>Hybrid
Panels
(coloured)</t>
  </si>
  <si>
    <t>Double
Drop
Doors</t>
  </si>
  <si>
    <t>4’5” x 4’3”</t>
  </si>
  <si>
    <t>6’5” x 4’3”</t>
  </si>
  <si>
    <t>8’5” x 4’3”</t>
  </si>
  <si>
    <t>10’5” x 4’3”</t>
  </si>
  <si>
    <t>12’6” x 4’3”</t>
  </si>
  <si>
    <t>14’6" x 4’3”</t>
  </si>
  <si>
    <t>16’6” x 4’3”</t>
  </si>
  <si>
    <t>18’6” x 4’3”</t>
  </si>
  <si>
    <t>20’6” x 4’3”</t>
  </si>
  <si>
    <t>Extra double doors in the rear end</t>
  </si>
  <si>
    <t>/</t>
  </si>
  <si>
    <t>Soft Soil Support</t>
  </si>
  <si>
    <t>R-TYPE</t>
  </si>
  <si>
    <t>COMPACT PACKAGE</t>
  </si>
  <si>
    <t>INCLUDES AS STANDARD</t>
  </si>
  <si>
    <t>PACKAGE EXTRAS</t>
  </si>
  <si>
    <t>Integral aluminium base with dropped doors</t>
  </si>
  <si>
    <t>Diamond shelf to length - 2 slat</t>
  </si>
  <si>
    <t>Double Dropped Doors</t>
  </si>
  <si>
    <t>Diamond staging to length - 3 slat</t>
  </si>
  <si>
    <t>At least one roof vent</t>
  </si>
  <si>
    <t>One 5 blade louvre</t>
  </si>
  <si>
    <t>Integral Gutters</t>
  </si>
  <si>
    <t>One automatic roof vent opener</t>
  </si>
  <si>
    <t>One automatic louvre opener</t>
  </si>
  <si>
    <t>Standard rainwater collection kit</t>
  </si>
  <si>
    <t>Grow Hooks (6)</t>
  </si>
  <si>
    <r>
      <t>Size</t>
    </r>
    <r>
      <rPr>
        <sz val="14"/>
        <rFont val="Arial Narrow"/>
        <family val="2"/>
      </rPr>
      <t xml:space="preserve">
</t>
    </r>
    <r>
      <rPr>
        <sz val="9"/>
        <rFont val="Arial Narrow"/>
        <family val="2"/>
      </rPr>
      <t>Length x Width</t>
    </r>
  </si>
  <si>
    <t>Double
Drop
Door</t>
  </si>
  <si>
    <t>10'5" x 4'3"</t>
  </si>
  <si>
    <t>MAXIM: 4'3" WIDE</t>
  </si>
  <si>
    <t>Hybrid 
Panels
(coloured)</t>
  </si>
  <si>
    <t>MAXIM PACKAGE</t>
  </si>
  <si>
    <t>THE EDGE 400 - 4'3" WIDE</t>
  </si>
  <si>
    <t>Aluminium frame
Integral Base with drop door(s)</t>
  </si>
  <si>
    <t>Single
Roof
Vent</t>
  </si>
  <si>
    <t xml:space="preserve">5 Blade
Louvre </t>
  </si>
  <si>
    <t>4mm Toughened 
Safety Glass</t>
  </si>
  <si>
    <t>6mm Twin 
Wall Polycarbonate</t>
  </si>
  <si>
    <t>Double
Drop
Doors
on the
Length</t>
  </si>
  <si>
    <t>Extra double doors</t>
  </si>
  <si>
    <t>THE EDGE 400 comes as standard with:</t>
  </si>
  <si>
    <t>Unlimited lengths available from 8'</t>
  </si>
  <si>
    <t>Titan heavy duty bar throughout</t>
  </si>
  <si>
    <t>4mm thick Toughened Safety Glass throughout</t>
  </si>
  <si>
    <t>Bar Capping</t>
  </si>
  <si>
    <t>One 5 Blade Louvre</t>
  </si>
  <si>
    <t xml:space="preserve">Double Doors on the Length </t>
  </si>
  <si>
    <t>Low Threshold with Cambered Cill</t>
  </si>
  <si>
    <t>STREAMLINE: 5'3" WIDE</t>
  </si>
  <si>
    <t>4’5” x 5’3”</t>
  </si>
  <si>
    <t>6’5” x 5’3”</t>
  </si>
  <si>
    <t>8’5” x 5’3”</t>
  </si>
  <si>
    <t>10’5” x 5’3”</t>
  </si>
  <si>
    <t>12’6” x 5’3”</t>
  </si>
  <si>
    <t>14’6” x 5’3”</t>
  </si>
  <si>
    <t>16’6” x 5’3”</t>
  </si>
  <si>
    <t>18’6” x 5’3”</t>
  </si>
  <si>
    <t>20’6” x 5’3”</t>
  </si>
  <si>
    <t>STREAMLINE PACKAGE</t>
  </si>
  <si>
    <t>Diamond staging to length - 5 slat</t>
  </si>
  <si>
    <t>10'5" x 5'3"</t>
  </si>
  <si>
    <t>DELTA: 5'3" WIDE</t>
  </si>
  <si>
    <t>DELTA PACKAGE</t>
  </si>
  <si>
    <t>CRAFTSMAN: 6'3" WIDE</t>
  </si>
  <si>
    <t>Single
Drop
Door</t>
  </si>
  <si>
    <t>4’4” x 6’3”</t>
  </si>
  <si>
    <t>6’4” x 6’3”</t>
  </si>
  <si>
    <t>8’5” x 6’3”</t>
  </si>
  <si>
    <t>10’5” x 6’3”</t>
  </si>
  <si>
    <t>12’6” x 6’3”</t>
  </si>
  <si>
    <t>14’6” x 6’3”</t>
  </si>
  <si>
    <t>16’6” x 6’3”</t>
  </si>
  <si>
    <t>18’6” x 6’3”</t>
  </si>
  <si>
    <t>20’6” x 6’3”</t>
  </si>
  <si>
    <t>Extra single door in the rear end</t>
  </si>
  <si>
    <t>CRAFTSMAN PACKAGE</t>
  </si>
  <si>
    <t>Single Dropped Door</t>
  </si>
  <si>
    <t>HIGH EAVE: 6'3" WIDE</t>
  </si>
  <si>
    <t>Extra single door in the rear gable</t>
  </si>
  <si>
    <t>Partition with Double Door</t>
  </si>
  <si>
    <t>HIGH EAVE PACKAGE</t>
  </si>
  <si>
    <t>STRATA: 6'3" WIDE</t>
  </si>
  <si>
    <t>Extra double door in the rear end</t>
  </si>
  <si>
    <t>STRATA PACKAGE</t>
  </si>
  <si>
    <t>GX 600 - 6'3" WIDE</t>
  </si>
  <si>
    <t>Aluminium frame, with drop doors
and Bar Capping</t>
  </si>
  <si>
    <t>Double
Roof
Vents</t>
  </si>
  <si>
    <t>Side 
Louvre</t>
  </si>
  <si>
    <t>4'5" x 6'3"</t>
  </si>
  <si>
    <t>6’5” x 6’3”</t>
  </si>
  <si>
    <t>Partition with Single Door</t>
  </si>
  <si>
    <t>EXTRAS</t>
  </si>
  <si>
    <t>Alloy</t>
  </si>
  <si>
    <r>
      <t xml:space="preserve">Coloured </t>
    </r>
    <r>
      <rPr>
        <sz val="6"/>
        <rFont val="Arial Narrow"/>
        <family val="2"/>
      </rPr>
      <t xml:space="preserve">  (extra)</t>
    </r>
  </si>
  <si>
    <t>KICK PLATES VENTED</t>
  </si>
  <si>
    <t>KICK PLATES PLAIN</t>
  </si>
  <si>
    <t>Extra DOUBLE ROOF VENT</t>
  </si>
  <si>
    <t>GX 600 PACKAGE</t>
  </si>
  <si>
    <t>At least one double roof vent</t>
  </si>
  <si>
    <t>Two 5 blade louvre</t>
  </si>
  <si>
    <t>One Bayliss MK 7 auto roof vent opener</t>
  </si>
  <si>
    <t>Integral gutters</t>
  </si>
  <si>
    <t>Two automatic louvre opener</t>
  </si>
  <si>
    <t>TITAN 600 - 6'3" WIDE</t>
  </si>
  <si>
    <t>Aluminium frame, 
Integral base with drop door(s),
 and Bar Capping</t>
  </si>
  <si>
    <t xml:space="preserve">10 Blade
Louvre </t>
  </si>
  <si>
    <t>4mm With
Toughened Glass</t>
  </si>
  <si>
    <t>With
6mm Twin wall
Polycarbonate</t>
  </si>
  <si>
    <t>TITAN 600 PACKAGE</t>
  </si>
  <si>
    <t xml:space="preserve">Integral aluminium base </t>
  </si>
  <si>
    <t>One 10 blade louvre</t>
  </si>
  <si>
    <t>Cantilevers on every bar</t>
  </si>
  <si>
    <t>Door Lock and handle</t>
  </si>
  <si>
    <t>Single
Roof
Vents</t>
  </si>
  <si>
    <t>With 
Toughened  
Glass</t>
  </si>
  <si>
    <t>THE EDGE 600 - 6'3" WIDE</t>
  </si>
  <si>
    <t>THE EDGE 600 comes as standard with:</t>
  </si>
  <si>
    <t>4mm thick Toughened Saftety Glass throughout</t>
  </si>
  <si>
    <t>6'3" FEATURED DWARF WALL</t>
  </si>
  <si>
    <t>Aluminium Frame</t>
  </si>
  <si>
    <t>With
Toughened Safety Glass</t>
  </si>
  <si>
    <t>WIDTH</t>
  </si>
  <si>
    <t>1912 mm</t>
  </si>
  <si>
    <t>The 6'3" wide featured Dwarf Wall is where
the eaves height is part brickwork
and the remainder aluminium and glazing.
The greenhouse fits into a 
dwarf wall height of 762mm 
and the single door
is then dropped into the wall opening to 
create a low threshold access</t>
  </si>
  <si>
    <t>DOOR WIDTH</t>
  </si>
  <si>
    <t>644 mm</t>
  </si>
  <si>
    <t>BRICK WALL HEIGHT</t>
  </si>
  <si>
    <t>762 mm</t>
  </si>
  <si>
    <t>EAVES HEIGHT</t>
  </si>
  <si>
    <t>1492 mm</t>
  </si>
  <si>
    <t>RIDGE HEIGHT</t>
  </si>
  <si>
    <t>2515 mm</t>
  </si>
  <si>
    <t>ANY GREENHOUSE CAN BE CUSTOMISED 
TO GO ON A  DWARF WALL</t>
  </si>
  <si>
    <t>You specify your precise brick and eaves height.  
Elite adjust the greenhouse or lean-to from our comprehensive range to your exact requirements.
Please note: The width or pitch of the roof cannot be altered.  
Elite will supply a detailed base plan upon receipt of order.
Please contact the office for a price</t>
  </si>
  <si>
    <t>THYME 6 - 6'3" WIDE</t>
  </si>
  <si>
    <t>INTEGRAL BASE</t>
  </si>
  <si>
    <t>Bar 
Capping</t>
  </si>
  <si>
    <t>DWARF WALL</t>
  </si>
  <si>
    <t>VANTAGE: 7'5" WIDE</t>
  </si>
  <si>
    <t>4’5” x 7’5”</t>
  </si>
  <si>
    <t>6’5” x 7’5”</t>
  </si>
  <si>
    <t>8’5” x 7’5”</t>
  </si>
  <si>
    <t>10’5” x 7’5”</t>
  </si>
  <si>
    <t>12’6” x 7’5”</t>
  </si>
  <si>
    <t>14’6” x 7’5”</t>
  </si>
  <si>
    <t>16’6” x 7’5”</t>
  </si>
  <si>
    <t>18’6” x 7’5”</t>
  </si>
  <si>
    <t>20’7” x 7’5”</t>
  </si>
  <si>
    <t>Partition with double door</t>
  </si>
  <si>
    <t>VANTAGE PACKAGE</t>
  </si>
  <si>
    <t>Diamond staging to length - 7 slat</t>
  </si>
  <si>
    <t>TITAN 700 - 7'5" WIDE</t>
  </si>
  <si>
    <t>With
4mm Toughened Glass</t>
  </si>
  <si>
    <t>TITAN 700 PACKAGE</t>
  </si>
  <si>
    <t>With 
Toughened 
Glass</t>
  </si>
  <si>
    <t>BELMONT: 8'5" WIDE</t>
  </si>
  <si>
    <t>4’5” x 8’5”</t>
  </si>
  <si>
    <t>6’5” x 8’5”</t>
  </si>
  <si>
    <t>8’5” x 8’5”</t>
  </si>
  <si>
    <t>10’5” x 8’5”</t>
  </si>
  <si>
    <t>12’6” x 8’5”</t>
  </si>
  <si>
    <t>14’6” x 8’5”</t>
  </si>
  <si>
    <t>16’6” x 8’5”</t>
  </si>
  <si>
    <t>18’6” x 8’5”</t>
  </si>
  <si>
    <t>20’6” x 8’5”</t>
  </si>
  <si>
    <t>Extra door making double, 
or extra single door</t>
  </si>
  <si>
    <t>BELMONT PACKAGE</t>
  </si>
  <si>
    <t>GX 800 - 8'5" WIDE</t>
  </si>
  <si>
    <t>Partition with Double door</t>
  </si>
  <si>
    <t>Coloured   (extra)</t>
  </si>
  <si>
    <t>GX 800 PACKAGE</t>
  </si>
  <si>
    <t>TITAN 800 - 8'5" WIDE</t>
  </si>
  <si>
    <t>TITAN 800 PACKAGE</t>
  </si>
  <si>
    <t>THE EDGE 800 - 8'5" WIDE</t>
  </si>
  <si>
    <t>4mm Toughened
 Safety Glass
(6mm  Polycarbonate Roof)</t>
  </si>
  <si>
    <t>THE EDGE 800 comes as standard with:</t>
  </si>
  <si>
    <t xml:space="preserve">4mm thick Toughened Saftety Glass throughout </t>
  </si>
  <si>
    <t>(6mm Polycarbonate in the roof only of The Edge 800)</t>
  </si>
  <si>
    <t>8'5" FEATURED DWARF WALL</t>
  </si>
  <si>
    <t>2570 mm</t>
  </si>
  <si>
    <t>The 8'5"" wide featured Dwarf Wall is where
the eaves height is part brickwork
and the remainder aluminium and glazing.
The greenhouse fits into a 
dwarf wall height of 762mm 
and the double doors
are then dropped into the wall opening to 
create a low threshold access</t>
  </si>
  <si>
    <t>955 mm</t>
  </si>
  <si>
    <t>1662 mm</t>
  </si>
  <si>
    <t>2728 mm</t>
  </si>
  <si>
    <t>THYME 8 - 8'5" WIDE</t>
  </si>
  <si>
    <t>18’5” x 8’5”</t>
  </si>
  <si>
    <t>20’5” x 8’5”</t>
  </si>
  <si>
    <t>ZENITH 800 - 8'5" WIDE</t>
  </si>
  <si>
    <t>9'6" X 8'5"</t>
  </si>
  <si>
    <t>12'7" X 8'5"</t>
  </si>
  <si>
    <t>15'7" X 8'5"</t>
  </si>
  <si>
    <t>18'8" X 8'5"</t>
  </si>
  <si>
    <t>ZENITH 800 models come as standard with:</t>
  </si>
  <si>
    <t>Double Doors with ground level access</t>
  </si>
  <si>
    <t>Integral Aluminium Base</t>
  </si>
  <si>
    <t>One 10 Blade louvre vent</t>
  </si>
  <si>
    <t>At least two roof vent</t>
  </si>
  <si>
    <t>Automatic Roof Vents Openers on every roof vent</t>
  </si>
  <si>
    <t>Crestings and Finials</t>
  </si>
  <si>
    <t>Extra wide gutter including Rainwater Kit</t>
  </si>
  <si>
    <t>Door Handle and Door Lock with Key</t>
  </si>
  <si>
    <t>Canopy Seals</t>
  </si>
  <si>
    <t>SUPREME - 10'5" WIDE</t>
  </si>
  <si>
    <t>BASIC MODEL
OPTIONS</t>
  </si>
  <si>
    <t>Aluminium frame with Double Door</t>
  </si>
  <si>
    <t>Frame</t>
  </si>
  <si>
    <t>BIB with dropped Door</t>
  </si>
  <si>
    <t>4’5” x10’5”</t>
  </si>
  <si>
    <t>6’5” x 10’5”</t>
  </si>
  <si>
    <t>8’5” x 10’5”</t>
  </si>
  <si>
    <t>10’5” x 10’5”</t>
  </si>
  <si>
    <t>12’6” x10’5”</t>
  </si>
  <si>
    <t>14’6” x 10’5”</t>
  </si>
  <si>
    <t>16’6” x 10’5”</t>
  </si>
  <si>
    <t>18’6” x 10’5”</t>
  </si>
  <si>
    <t>20’6” x 10’5”</t>
  </si>
  <si>
    <t>Double door in the rear end</t>
  </si>
  <si>
    <t>CLASSIQUE - 12'5" WIDE</t>
  </si>
  <si>
    <t>4’5” x 12’5”</t>
  </si>
  <si>
    <t>6’5” x 12’5”</t>
  </si>
  <si>
    <t>8’5” x 12’5”</t>
  </si>
  <si>
    <t>10’5” x 12’5”</t>
  </si>
  <si>
    <t>12’6” x12’5”</t>
  </si>
  <si>
    <t>14’6” x 12’5”</t>
  </si>
  <si>
    <t>16’6” x 12’5”</t>
  </si>
  <si>
    <t>18’6” x 12’5”</t>
  </si>
  <si>
    <t>20’6” x 12’5”</t>
  </si>
  <si>
    <t>BASE INFO FOR SUPREME AND CLASSIQUE</t>
  </si>
  <si>
    <t>As an optional extra, Elite offer an integral base with dropped double doors</t>
  </si>
  <si>
    <t xml:space="preserve">Alternatively build a brick base to the exact specification
As an optional extra the double doors can be dropped into the brick base  </t>
  </si>
  <si>
    <t>TITAN 1000 - 10'5" WIDE</t>
  </si>
  <si>
    <t>Aluminium frame, 
with Double Doors
 and Bar Capping</t>
  </si>
  <si>
    <t>Integral Base
with Dropped Doors</t>
  </si>
  <si>
    <t>Double
Doors</t>
  </si>
  <si>
    <t>BASE INFO</t>
  </si>
  <si>
    <t xml:space="preserve">Alternatively build a brick base to the exact specification.  
As an optional extra the double doors can be dropped into the brick base </t>
  </si>
  <si>
    <t>TITAN 1200 - 12'5" WIDE</t>
  </si>
  <si>
    <t>SMALL BUILDINGS</t>
  </si>
  <si>
    <t>EASY GROW: 
2'3" Wide</t>
  </si>
  <si>
    <t>Aluminium frame</t>
  </si>
  <si>
    <t>No of
Doors</t>
  </si>
  <si>
    <t>Separate 
Base 
Plinth</t>
  </si>
  <si>
    <t>4’5” x 2’3”</t>
  </si>
  <si>
    <t>1 Single</t>
  </si>
  <si>
    <t>6’5” x 2’3”</t>
  </si>
  <si>
    <t>8’5” x 2’3”</t>
  </si>
  <si>
    <t>1 Double</t>
  </si>
  <si>
    <t>10’6” x 2’3”</t>
  </si>
  <si>
    <t>2 Single</t>
  </si>
  <si>
    <t>12’6” x 2’3”</t>
  </si>
  <si>
    <t>BASE INFO FOR THE EASYGROW</t>
  </si>
  <si>
    <t>Flat Cills are available</t>
  </si>
  <si>
    <t xml:space="preserve">As an optional extra, Elite offer an 5" tall separate aluminium base.  </t>
  </si>
  <si>
    <t xml:space="preserve">The door(s) can be dropped into the aluminium or brick base </t>
  </si>
  <si>
    <t>Alternativley build a brick base to the exact specification</t>
  </si>
  <si>
    <t>Single Door</t>
  </si>
  <si>
    <t>Double Doors</t>
  </si>
  <si>
    <t>Bar
Capping</t>
  </si>
  <si>
    <t>WINDSOR Lean to</t>
  </si>
  <si>
    <t>Aluminium Frame with Single Door</t>
  </si>
  <si>
    <t>Separate Base Plinth</t>
  </si>
  <si>
    <t>4’5” x 4’4”</t>
  </si>
  <si>
    <t>6’5” x 4’4”</t>
  </si>
  <si>
    <t>8’5” x 4’4”</t>
  </si>
  <si>
    <t>10’5” x 4’4”</t>
  </si>
  <si>
    <t>12’6” x 4’4”</t>
  </si>
  <si>
    <t>14’6” x 4’4”</t>
  </si>
  <si>
    <t>16’6” x 4’4”</t>
  </si>
  <si>
    <t>18’6” x 4’4”</t>
  </si>
  <si>
    <t>20’6” x 4’4”</t>
  </si>
  <si>
    <t>Extra single door</t>
  </si>
  <si>
    <t>BASE INFO FOR THE WINDSOR</t>
  </si>
  <si>
    <t>WINDSOR PACKAGE</t>
  </si>
  <si>
    <t xml:space="preserve">Separate 5" Aluminium Base </t>
  </si>
  <si>
    <t>Lean-to rainwater collection kit</t>
  </si>
  <si>
    <t>With 
Toughend 
Glass</t>
  </si>
  <si>
    <t>6'5" x 4'4"</t>
  </si>
  <si>
    <t>8'5" x 4'4"</t>
  </si>
  <si>
    <t>10'5" x 4'4"</t>
  </si>
  <si>
    <t>KENSINGTON 4 LEAN TO - 4'5" WIDE</t>
  </si>
  <si>
    <t>6’5” x 4’5”</t>
  </si>
  <si>
    <t>8’5” x 4’5”</t>
  </si>
  <si>
    <t>10’5” x 4’5”</t>
  </si>
  <si>
    <t>12’6” x 4’5”</t>
  </si>
  <si>
    <t>14’6” x 4’5”</t>
  </si>
  <si>
    <t>16’6” x 4’5”</t>
  </si>
  <si>
    <t>18’6” x 4’5”</t>
  </si>
  <si>
    <t>20’6” x 4’5”</t>
  </si>
  <si>
    <t>Extra door making double
or extra single door</t>
  </si>
  <si>
    <t>Partition with Single door</t>
  </si>
  <si>
    <t>KENSINGTON 6 LEAN TO - 6'5" WIDE</t>
  </si>
  <si>
    <t>6’5” x 6’5”</t>
  </si>
  <si>
    <t>8’5” x 6’5”</t>
  </si>
  <si>
    <t>10’5” x 6’5”</t>
  </si>
  <si>
    <t>12’6” x 6’5”</t>
  </si>
  <si>
    <t>14’6” x 6’5”</t>
  </si>
  <si>
    <t>16’6” x 6’5”</t>
  </si>
  <si>
    <t>18’6” x 6’5”</t>
  </si>
  <si>
    <t>20’6” x 6’5”</t>
  </si>
  <si>
    <t>BASE INFO FOR THE KENSINGTON 4' &amp; 6'</t>
  </si>
  <si>
    <t>As an optional extra, Elite offer an 5" tall separate aluminium base</t>
  </si>
  <si>
    <t>Please advise door position when ordering a Lean-to</t>
  </si>
  <si>
    <t>TITAN K800 LEAN TO - 8'5" WIDE</t>
  </si>
  <si>
    <t>K800</t>
  </si>
  <si>
    <t>Aluminium Frame
 with Double Doors</t>
  </si>
  <si>
    <t>Base with 
Dropped Door</t>
  </si>
  <si>
    <t>Integral Base with Dropped Door</t>
  </si>
  <si>
    <t>BASE INFO FOR TITAN K800 LEAN TO</t>
  </si>
  <si>
    <t xml:space="preserve">Built with flat cills, no base is required </t>
  </si>
  <si>
    <t>If you do require a base as an optional extra, Elite offer an integral base with dropped doors</t>
  </si>
  <si>
    <t>K800 Lean to comes as standard with:</t>
  </si>
  <si>
    <t>Tall Double Door - front, or gable position - Please advise the door position</t>
  </si>
  <si>
    <t>1 - 5 Blade Louvre</t>
  </si>
  <si>
    <t>At least 1 Roof Vent</t>
  </si>
  <si>
    <t>Door Lock &amp; Handle</t>
  </si>
  <si>
    <t>1 - 8' Long Diamond Shelf</t>
  </si>
  <si>
    <t>High Tensile Nuts &amp; Bolts</t>
  </si>
  <si>
    <t>ACCESSORIES</t>
  </si>
  <si>
    <t>ALLOY</t>
  </si>
  <si>
    <t>MANUAL VENTS</t>
  </si>
  <si>
    <t>QTY</t>
  </si>
  <si>
    <t>Roof Vent</t>
  </si>
  <si>
    <t>5 Blade Louvre Frame Only</t>
  </si>
  <si>
    <t>5 Blade Louvre with Toughened Safety Glass</t>
  </si>
  <si>
    <t>5 Blade Louvre with 4mm Polycarbonate</t>
  </si>
  <si>
    <t>5 Blade Louvre with Aluminium Blades</t>
  </si>
  <si>
    <t>10 Blade Louvre Frame Only</t>
  </si>
  <si>
    <t>10 Blade Louvre with Toughened Safety Glass</t>
  </si>
  <si>
    <t>10 Blade Louvre with 4mm Polycarbonate</t>
  </si>
  <si>
    <t>10 Blade Louvre with Aluminium Blades</t>
  </si>
  <si>
    <t>AUTOMATION</t>
  </si>
  <si>
    <t xml:space="preserve">Elite Automatic Roof Vent Opener </t>
  </si>
  <si>
    <t>Bayliss MK 7 Automatic Roof Vent</t>
  </si>
  <si>
    <t>Bayliss XL Automatic Roof Vent</t>
  </si>
  <si>
    <t>Louvre Automatic Side Vent (Automatic Only)</t>
  </si>
  <si>
    <t>Spare Cylinder for Elite Opener</t>
  </si>
  <si>
    <t>Spare Cylinder for Bayliss MK7</t>
  </si>
  <si>
    <t>Spare Cylinder for Bayliss XL</t>
  </si>
  <si>
    <t>RAINWATER COLLECTION</t>
  </si>
  <si>
    <t>Standard Rainwater Kit</t>
  </si>
  <si>
    <t>Lean-to Rainwater Kit</t>
  </si>
  <si>
    <t>P' Clip &amp; Fitting</t>
  </si>
  <si>
    <t>Stop End</t>
  </si>
  <si>
    <t>Straight Connector</t>
  </si>
  <si>
    <t>Swept Tee</t>
  </si>
  <si>
    <t>Waste Pipe - 1m</t>
  </si>
  <si>
    <t>Waste Pipe - 3m</t>
  </si>
  <si>
    <t>210 Litre Water Barrel</t>
  </si>
  <si>
    <t>210 Litre Water Barrel Stand</t>
  </si>
  <si>
    <t>100 Litre Water Barrel</t>
  </si>
  <si>
    <t>100 Litre Water Barrel Stand</t>
  </si>
  <si>
    <t>Spare Tap</t>
  </si>
  <si>
    <t>Drippa Bag</t>
  </si>
  <si>
    <t>Rain Gauge</t>
  </si>
  <si>
    <t>DIAMOND STAGING / SHELVING</t>
  </si>
  <si>
    <t>Diamond 8" Wide - 2 Slat Shelf - 4' Long</t>
  </si>
  <si>
    <t>Diamond 8" Wide - 2 Slat Shelf - 6' Long</t>
  </si>
  <si>
    <t xml:space="preserve">Diamond 8" Wide - 2 Slat Shelf - 8' Long </t>
  </si>
  <si>
    <t>Diamond 11" Wide - 3 Slat Staging - 4' Long</t>
  </si>
  <si>
    <t>Diamond 11" Wide - 3 Slat Staging - 6' Long</t>
  </si>
  <si>
    <t>Diamond 11" Wide - 3 Slat Staging - 8' Long</t>
  </si>
  <si>
    <t>Diamond 19" Wide - 5 Slat Staging - 4' Long</t>
  </si>
  <si>
    <t>Diamond 19" Wide - 5 Slat Staging - 6' Long</t>
  </si>
  <si>
    <t>Diamond 19" Wide - 5 Slat Staging - 8' Long</t>
  </si>
  <si>
    <t>Diamond 26" Wide - 7 Slat Staging - 4' Long</t>
  </si>
  <si>
    <t>Diamond 26" Wide - 7 Slat Staging - 6' Long</t>
  </si>
  <si>
    <t>Diamond 26" Wide - 7 Slat Staging - 8' Long</t>
  </si>
  <si>
    <t>Independent 10" Wide Shelf Brackets</t>
  </si>
  <si>
    <t>SEED FRAMES</t>
  </si>
  <si>
    <t>Seed Tray Frame - 3 Tier - 6 Trays</t>
  </si>
  <si>
    <t>Seed Tray Frame - 3 Tier - 9 Trays</t>
  </si>
  <si>
    <t>Seed Tray Frame - 3 Tier - 12 Trays</t>
  </si>
  <si>
    <t>Seed Tray Frame - 5 Tier - 15 Trays</t>
  </si>
  <si>
    <t xml:space="preserve">WORK BENCHES </t>
  </si>
  <si>
    <t>Potting Bench</t>
  </si>
  <si>
    <t>All Slatted Bench</t>
  </si>
  <si>
    <t>Handy Rack Inc 5 "S" Hooks</t>
  </si>
  <si>
    <t>Grow bag Tray</t>
  </si>
  <si>
    <t>Greenhouse Bin Seat</t>
  </si>
  <si>
    <t>BASE MATERIALS</t>
  </si>
  <si>
    <t xml:space="preserve">Brick Base Anchor Kit </t>
  </si>
  <si>
    <t xml:space="preserve">Long Angle Brackets </t>
  </si>
  <si>
    <t xml:space="preserve">Base Legs </t>
  </si>
  <si>
    <t>CANTILEVERS</t>
  </si>
  <si>
    <t>12" Long</t>
  </si>
  <si>
    <t>24" Long</t>
  </si>
  <si>
    <t>36" Long</t>
  </si>
  <si>
    <t>CRESTINGS &amp; FINIALS</t>
  </si>
  <si>
    <t>Crestings &amp; Finials - 4' Long</t>
  </si>
  <si>
    <t>Crestings &amp; Finials - 6' Long</t>
  </si>
  <si>
    <t>Crestings &amp; Finials - 8' Long</t>
  </si>
  <si>
    <t>Crestings &amp; Finials - 10' Long</t>
  </si>
  <si>
    <t>Crestings &amp; Finials - 12' Long</t>
  </si>
  <si>
    <t>Crestings &amp; Finials - 14' Long</t>
  </si>
  <si>
    <t>Crestings &amp; Finials - 16' Long</t>
  </si>
  <si>
    <t>Crestings &amp; Finials - 18' Long</t>
  </si>
  <si>
    <t>Crestings &amp; Finials - 20' Long</t>
  </si>
  <si>
    <t>INSULATION &amp; SHADING</t>
  </si>
  <si>
    <t>Netting - Inc 30 Lining Hooks Clips</t>
  </si>
  <si>
    <t>Bubble Plastic - Inc 30 Lining Hooks Clips</t>
  </si>
  <si>
    <t xml:space="preserve">Plastic Hooks </t>
  </si>
  <si>
    <t>Insulation Shading Clips</t>
  </si>
  <si>
    <t xml:space="preserve">Spacers </t>
  </si>
  <si>
    <t xml:space="preserve">Lining Hooks </t>
  </si>
  <si>
    <t>THERMOMETERS</t>
  </si>
  <si>
    <t>Digital Thermometer - Green / White</t>
  </si>
  <si>
    <t>SOIL BED DIVIDER</t>
  </si>
  <si>
    <t>Soil Bed Divider - 4' Long</t>
  </si>
  <si>
    <t>Soil Bed Divider - 6' Long</t>
  </si>
  <si>
    <t>Soil Bed Divider - 8' Long</t>
  </si>
  <si>
    <t>Soil Bed Divider - 10' Long</t>
  </si>
  <si>
    <t>Soil Bed Divider - 12' Long</t>
  </si>
  <si>
    <t>GLAZING MATERIALS</t>
  </si>
  <si>
    <t>Mastic Bead 150' Grey</t>
  </si>
  <si>
    <t>Mastic Bead 200' Grey</t>
  </si>
  <si>
    <t>Neoprene Bead 50' Grey/Black</t>
  </si>
  <si>
    <t>Neoprene Bead 100' Grey/Black</t>
  </si>
  <si>
    <t>Silicone White/Black/Clear</t>
  </si>
  <si>
    <t>Skelton Gun</t>
  </si>
  <si>
    <t>Rubber Draught Excluder Black</t>
  </si>
  <si>
    <t>Brush Draught Excluder (including plastic case)</t>
  </si>
  <si>
    <t>Muntin 24" Black/White/Green/Graphite</t>
  </si>
  <si>
    <t>Roof Spacer 24" Black/White/Green/Graphite</t>
  </si>
  <si>
    <t>FLOOR MATTING</t>
  </si>
  <si>
    <t xml:space="preserve">Floor Matting 24" Wide x 4' Long </t>
  </si>
  <si>
    <t>Floor Matting 24" Wide x 6' Long</t>
  </si>
  <si>
    <t>Floor Matting 24" Wide x 8' Long</t>
  </si>
  <si>
    <t>Floor Matting 36" Wide x 4' Long</t>
  </si>
  <si>
    <t>Floor Matting 36" Wide x 6' Long</t>
  </si>
  <si>
    <t>Floor Matting 36" Wide x 8' Long</t>
  </si>
  <si>
    <t>SMALL FITTINGS</t>
  </si>
  <si>
    <t>Small Door Wheel - 28mm Diameter</t>
  </si>
  <si>
    <t>Large Door Wheel - 32mm Diameter</t>
  </si>
  <si>
    <t>Full Head Nuts &amp; Bolts - 11mm Long</t>
  </si>
  <si>
    <t>Full Head Nuts &amp; Bolts - 22mm Long</t>
  </si>
  <si>
    <t>Crop Head Nuts &amp; Bolts - 11mm Long</t>
  </si>
  <si>
    <t>Crop Head Nuts &amp; Bolts - 22mm Long</t>
  </si>
  <si>
    <t>Wire Clips</t>
  </si>
  <si>
    <t>Spring Clips</t>
  </si>
  <si>
    <t>Overlap Clips</t>
  </si>
  <si>
    <t>Pre-formed Overlap Clips</t>
  </si>
  <si>
    <t>Repair Pack</t>
  </si>
  <si>
    <t>Wall Straightener</t>
  </si>
  <si>
    <t>Grow Hooks</t>
  </si>
  <si>
    <t>Instruction Booklet</t>
  </si>
  <si>
    <t>Door Lock Including Cam and Lock</t>
  </si>
  <si>
    <t>Nut Caps - Black/White/Green/Graphite</t>
  </si>
  <si>
    <r>
      <t>2’3” x 4’3”</t>
    </r>
    <r>
      <rPr>
        <sz val="7.5"/>
        <rFont val="Arial Narrow"/>
        <family val="2"/>
      </rPr>
      <t xml:space="preserve">
</t>
    </r>
    <r>
      <rPr>
        <sz val="6"/>
        <color indexed="10"/>
        <rFont val="Arial Narrow"/>
        <family val="2"/>
      </rPr>
      <t>NOT FREE STANDING</t>
    </r>
  </si>
  <si>
    <t>Two Hinge Roof Vents (Additional hinge vents can not be purchased)</t>
  </si>
  <si>
    <t>Please advise door position when ordering The Edge</t>
  </si>
  <si>
    <r>
      <t>2’3” x 5’3”</t>
    </r>
    <r>
      <rPr>
        <sz val="7.5"/>
        <rFont val="Arial Narrow"/>
        <family val="2"/>
      </rPr>
      <t xml:space="preserve">
</t>
    </r>
    <r>
      <rPr>
        <sz val="6"/>
        <color indexed="49"/>
        <rFont val="Arial Narrow"/>
        <family val="2"/>
      </rPr>
      <t>NOT FREE STANDING</t>
    </r>
  </si>
  <si>
    <r>
      <t>2’3” x 6’3”</t>
    </r>
    <r>
      <rPr>
        <sz val="7.5"/>
        <rFont val="Arial Narrow"/>
        <family val="2"/>
      </rPr>
      <t xml:space="preserve">
</t>
    </r>
    <r>
      <rPr>
        <sz val="6"/>
        <color indexed="17"/>
        <rFont val="Arial Narrow"/>
        <family val="2"/>
      </rPr>
      <t>NOT FREE STANDING</t>
    </r>
  </si>
  <si>
    <r>
      <t>2’3” x 7’5”</t>
    </r>
    <r>
      <rPr>
        <sz val="7.5"/>
        <rFont val="Arial Narrow"/>
        <family val="2"/>
      </rPr>
      <t xml:space="preserve">
</t>
    </r>
    <r>
      <rPr>
        <sz val="6"/>
        <color indexed="40"/>
        <rFont val="Arial Narrow"/>
        <family val="2"/>
      </rPr>
      <t>NOT FREE STANDING</t>
    </r>
  </si>
  <si>
    <r>
      <t>2’5” x 8’5”</t>
    </r>
    <r>
      <rPr>
        <sz val="7.5"/>
        <rFont val="Arial Narrow"/>
        <family val="2"/>
      </rPr>
      <t xml:space="preserve">
</t>
    </r>
    <r>
      <rPr>
        <sz val="6"/>
        <color indexed="36"/>
        <rFont val="Arial Narrow"/>
        <family val="2"/>
      </rPr>
      <t>NOT FREE STANDING</t>
    </r>
  </si>
  <si>
    <r>
      <t>Swivel Bend 90</t>
    </r>
    <r>
      <rPr>
        <sz val="10"/>
        <color indexed="8"/>
        <rFont val="Calibri"/>
        <family val="2"/>
      </rPr>
      <t>°</t>
    </r>
    <r>
      <rPr>
        <sz val="10"/>
        <color indexed="8"/>
        <rFont val="Arial Narrow"/>
        <family val="2"/>
      </rPr>
      <t xml:space="preserve"> Single Collar</t>
    </r>
  </si>
  <si>
    <r>
      <t>Knuckle Bend 90</t>
    </r>
    <r>
      <rPr>
        <sz val="10"/>
        <color indexed="8"/>
        <rFont val="Calibri"/>
        <family val="2"/>
      </rPr>
      <t>°</t>
    </r>
    <r>
      <rPr>
        <sz val="10"/>
        <color indexed="8"/>
        <rFont val="Arial Narrow"/>
        <family val="2"/>
      </rPr>
      <t xml:space="preserve"> Double Collar</t>
    </r>
  </si>
  <si>
    <r>
      <t>Obtuse Bend 45</t>
    </r>
    <r>
      <rPr>
        <sz val="10"/>
        <color indexed="8"/>
        <rFont val="Calibri"/>
        <family val="2"/>
      </rPr>
      <t>°</t>
    </r>
    <r>
      <rPr>
        <sz val="10"/>
        <color indexed="8"/>
        <rFont val="Arial Narrow"/>
        <family val="2"/>
      </rPr>
      <t xml:space="preserve"> Double Collar</t>
    </r>
  </si>
  <si>
    <t>POWDER
COATED
(extra)</t>
  </si>
  <si>
    <t>Single
Front
Vent</t>
  </si>
  <si>
    <t>SANCTUARY 6 - 6'3" WIDE</t>
  </si>
  <si>
    <t>Hybrid
Panels</t>
  </si>
  <si>
    <t>Soft Soil Support on the Apex</t>
  </si>
  <si>
    <t>Soft Soil Support on the Length - please check with the office</t>
  </si>
  <si>
    <t>SANCTUARY 6  PACKAGE</t>
  </si>
  <si>
    <t>Auto roof vent on every vent</t>
  </si>
  <si>
    <t>POWDER COATED (Extra)</t>
  </si>
  <si>
    <t>SANCTUARY 8 - 8'5" WIDE</t>
  </si>
  <si>
    <t>SANCTUARY 8  PACKAGE</t>
  </si>
  <si>
    <t>FRAME</t>
  </si>
  <si>
    <t>BASE</t>
  </si>
  <si>
    <t>Powder Coated Options 
are extra</t>
  </si>
  <si>
    <t>With 4mm
Toughened 
Safety Glass</t>
  </si>
  <si>
    <t>Powder Coated 
Options are extra</t>
  </si>
  <si>
    <t>MIN E LITE
2'4" Wide</t>
  </si>
  <si>
    <t>Powder Coated 
(extra)</t>
  </si>
  <si>
    <t>4'5" x 2'4"</t>
  </si>
  <si>
    <t>6'5" x 2'4"</t>
  </si>
  <si>
    <t>8'5" x 2'4"</t>
  </si>
  <si>
    <t>N/A</t>
  </si>
  <si>
    <t>MIN E LITE 2'4" Wide</t>
  </si>
  <si>
    <t>With 
Toughened Safety
Glass</t>
  </si>
  <si>
    <t>6mm
Twin Wall
Polycarbonate</t>
  </si>
  <si>
    <t>Powder Coated (extra)</t>
  </si>
  <si>
    <t>4'5" x 2'4"  including 2 Vents</t>
  </si>
  <si>
    <t>6'5" x 2'4" including 3 Vents</t>
  </si>
  <si>
    <t>8'5" x 2'4" including 4 Vents</t>
  </si>
  <si>
    <t>RAISED BEDS</t>
  </si>
  <si>
    <t>Qty</t>
  </si>
  <si>
    <t>2'4" Long X 2'4" Wide</t>
  </si>
  <si>
    <t>4'4" Long X 2'4" Wide</t>
  </si>
  <si>
    <t>6'4" Long X 2'4" Wide</t>
  </si>
  <si>
    <t>Powder Coated
(extra)</t>
  </si>
  <si>
    <t xml:space="preserve">Rainwater Kit to One Gutter - Up to 8' wide </t>
  </si>
  <si>
    <t xml:space="preserve">Rainwater Kit to One Gutter - Up to 12' wide </t>
  </si>
  <si>
    <t>Potting Tidy - Green or Black</t>
  </si>
  <si>
    <t>Bar Capping Screw (10 colours)</t>
  </si>
  <si>
    <t>NOTE: The 2' long model has no back panels and must be fixed against a solid structure.  
The price already includes the R-type deduction, so no further deduction applies.</t>
  </si>
  <si>
    <t>The above image demonstrates a 12'x4' (Nominal) Edge 400</t>
  </si>
  <si>
    <t>The double doors has been placed in bay 3 and 4</t>
  </si>
  <si>
    <t>The double door can go in any bay providing each door has a bay to open on to</t>
  </si>
  <si>
    <t>* Drawing not to scale or specification.</t>
  </si>
  <si>
    <t>The above image demonstrates a 12'x6' (Nominal) Edge 600</t>
  </si>
  <si>
    <t>Auto
Roof
Vent
Opener</t>
  </si>
  <si>
    <t>With 4mm
Toughened  
Glass</t>
  </si>
  <si>
    <t>The above image demonstrates a 10' (Nominal) Sanctuary</t>
  </si>
  <si>
    <r>
      <t xml:space="preserve">The double doors has been placed in bay 3 and 4 on the Length </t>
    </r>
    <r>
      <rPr>
        <sz val="12"/>
        <color indexed="10"/>
        <rFont val="Arial"/>
        <family val="2"/>
      </rPr>
      <t>AND</t>
    </r>
    <r>
      <rPr>
        <sz val="12"/>
        <rFont val="Arial"/>
        <family val="2"/>
      </rPr>
      <t xml:space="preserve"> in the Width</t>
    </r>
  </si>
  <si>
    <t>(1 set of double doors are standard - extra can be added)</t>
  </si>
  <si>
    <t>The above image demonstrates a 12'x8' (Nominal) Edge 800</t>
  </si>
  <si>
    <t>PLEASE NOTE:  A 5 BLADE LOUVR CAN NOT BE ADDED TO THE EASY GROW LEAN TO</t>
  </si>
  <si>
    <t xml:space="preserve">Rainwater Kit to One Gutter - Up to 6' wide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</si>
</sst>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£&quot;#,##0;\-&quot;£&quot;#,##0"/>
    <numFmt numFmtId="6" formatCode="&quot;£&quot;#,##0;[Red]\-&quot;£&quot;#,##0"/>
    <numFmt numFmtId="164" formatCode="&quot;£&quot;#,##0"/>
    <numFmt numFmtId="165" formatCode="&quot;£&quot;#,##0.00"/>
  </numFmts>
  <fonts count="83">
    <font>
      <sz val="11"/>
      <color theme="1"/>
      <name val="Calibri"/>
      <family val="2"/>
      <scheme val="minor"/>
    </font>
    <font>
      <b/>
      <sz val="36"/>
      <name val="Arial Narrow"/>
      <family val="2"/>
    </font>
    <font>
      <b/>
      <sz val="26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7.5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b/>
      <sz val="30"/>
      <name val="Arial Narrow"/>
      <family val="2"/>
    </font>
    <font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6"/>
      <name val="Arial Narrow"/>
      <family val="2"/>
    </font>
    <font>
      <b/>
      <sz val="34"/>
      <name val="Arial Narrow"/>
      <family val="2"/>
    </font>
    <font>
      <b/>
      <sz val="20"/>
      <name val="Arial Narrow"/>
      <family val="2"/>
    </font>
    <font>
      <sz val="11"/>
      <name val="Calibri"/>
      <family val="2"/>
      <scheme val="minor"/>
    </font>
    <font>
      <b/>
      <sz val="15"/>
      <color rgb="FFFF0000"/>
      <name val="Arial Narrow"/>
      <family val="2"/>
    </font>
    <font>
      <sz val="10"/>
      <color indexed="9"/>
      <name val="Arial Narrow"/>
      <family val="2"/>
    </font>
    <font>
      <sz val="6"/>
      <color indexed="10"/>
      <name val="Arial Narrow"/>
      <family val="2"/>
    </font>
    <font>
      <sz val="12"/>
      <color indexed="9"/>
      <name val="Arial Narrow"/>
      <family val="2"/>
    </font>
    <font>
      <sz val="12"/>
      <color theme="0"/>
      <name val="Arial Narrow"/>
      <family val="2"/>
    </font>
    <font>
      <b/>
      <sz val="20"/>
      <color indexed="9"/>
      <name val="Arial Narrow"/>
      <family val="2"/>
    </font>
    <font>
      <sz val="16"/>
      <color indexed="9"/>
      <name val="Arial Narrow"/>
      <family val="2"/>
    </font>
    <font>
      <sz val="14"/>
      <color indexed="9"/>
      <name val="Arial Narrow"/>
      <family val="2"/>
    </font>
    <font>
      <sz val="10"/>
      <color theme="0"/>
      <name val="Arial Narrow"/>
      <family val="2"/>
    </font>
    <font>
      <sz val="25"/>
      <color rgb="FFFF0000"/>
      <name val="Arial Narrow"/>
      <family val="2"/>
    </font>
    <font>
      <b/>
      <sz val="15"/>
      <color theme="8"/>
      <name val="Arial Narrow"/>
      <family val="2"/>
    </font>
    <font>
      <sz val="6"/>
      <color indexed="49"/>
      <name val="Arial Narrow"/>
      <family val="2"/>
    </font>
    <font>
      <b/>
      <sz val="15"/>
      <color rgb="FF00B050"/>
      <name val="Arial Narrow"/>
      <family val="2"/>
    </font>
    <font>
      <sz val="6"/>
      <color indexed="17"/>
      <name val="Arial Narrow"/>
      <family val="2"/>
    </font>
    <font>
      <b/>
      <sz val="20"/>
      <color theme="0"/>
      <name val="Arial Narrow"/>
      <family val="2"/>
    </font>
    <font>
      <sz val="12"/>
      <color rgb="FF006600"/>
      <name val="Arial Narrow"/>
      <family val="2"/>
    </font>
    <font>
      <sz val="12"/>
      <color indexed="17"/>
      <name val="Arial Narrow"/>
      <family val="2"/>
    </font>
    <font>
      <b/>
      <sz val="15"/>
      <color theme="7" tint="-0.499984740745262"/>
      <name val="Arial Narrow"/>
      <family val="2"/>
    </font>
    <font>
      <sz val="10"/>
      <color theme="0"/>
      <name val="Arial"/>
      <family val="2"/>
    </font>
    <font>
      <sz val="10"/>
      <color theme="6" tint="-0.499984740745262"/>
      <name val="Arial"/>
      <family val="2"/>
    </font>
    <font>
      <b/>
      <sz val="18"/>
      <color rgb="FF00B050"/>
      <name val="Arial Narrow"/>
      <family val="2"/>
    </font>
    <font>
      <b/>
      <sz val="36"/>
      <color indexed="8"/>
      <name val="Arial Narrow"/>
      <family val="2"/>
    </font>
    <font>
      <b/>
      <sz val="16"/>
      <color theme="0"/>
      <name val="Arial Narrow"/>
      <family val="2"/>
    </font>
    <font>
      <b/>
      <sz val="15"/>
      <color rgb="FF00B0F0"/>
      <name val="Arial Narrow"/>
      <family val="2"/>
    </font>
    <font>
      <sz val="6"/>
      <color indexed="40"/>
      <name val="Arial Narrow"/>
      <family val="2"/>
    </font>
    <font>
      <b/>
      <sz val="16"/>
      <color theme="7" tint="-0.249977111117893"/>
      <name val="Arial Narrow"/>
      <family val="2"/>
    </font>
    <font>
      <sz val="6"/>
      <color indexed="36"/>
      <name val="Arial Narrow"/>
      <family val="2"/>
    </font>
    <font>
      <b/>
      <sz val="15"/>
      <color theme="7" tint="-0.249977111117893"/>
      <name val="Arial Narrow"/>
      <family val="2"/>
    </font>
    <font>
      <sz val="12"/>
      <color theme="7" tint="-0.249977111117893"/>
      <name val="Arial"/>
      <family val="2"/>
    </font>
    <font>
      <sz val="8"/>
      <color indexed="8"/>
      <name val="Arial Narrow"/>
      <family val="2"/>
    </font>
    <font>
      <sz val="25"/>
      <color theme="7" tint="-0.249977111117893"/>
      <name val="Arial Narrow"/>
      <family val="2"/>
    </font>
    <font>
      <sz val="10"/>
      <color indexed="60"/>
      <name val="Arial"/>
      <family val="2"/>
    </font>
    <font>
      <sz val="10"/>
      <color theme="7" tint="-0.249977111117893"/>
      <name val="Arial"/>
      <family val="2"/>
    </font>
    <font>
      <b/>
      <sz val="18"/>
      <color theme="7" tint="-0.249977111117893"/>
      <name val="Arial Narrow"/>
      <family val="2"/>
    </font>
    <font>
      <b/>
      <sz val="16"/>
      <color rgb="FFCC0099"/>
      <name val="Arial Narrow"/>
      <family val="2"/>
    </font>
    <font>
      <sz val="8"/>
      <color theme="0"/>
      <name val="Arial Narrow"/>
      <family val="2"/>
    </font>
    <font>
      <b/>
      <sz val="36"/>
      <color indexed="9"/>
      <name val="Arial Narrow"/>
      <family val="2"/>
    </font>
    <font>
      <b/>
      <sz val="10"/>
      <color rgb="FFCC0099"/>
      <name val="Arial Narrow"/>
      <family val="2"/>
    </font>
    <font>
      <b/>
      <sz val="16"/>
      <color rgb="FF002060"/>
      <name val="Arial Narrow"/>
      <family val="2"/>
    </font>
    <font>
      <b/>
      <sz val="12"/>
      <color rgb="FFCC0099"/>
      <name val="Arial Narrow"/>
      <family val="2"/>
    </font>
    <font>
      <sz val="12"/>
      <color indexed="60"/>
      <name val="Arial Narrow"/>
      <family val="2"/>
    </font>
    <font>
      <b/>
      <sz val="16"/>
      <color theme="7" tint="-0.499984740745262"/>
      <name val="Arial Narrow"/>
      <family val="2"/>
    </font>
    <font>
      <b/>
      <sz val="16"/>
      <color rgb="FF993300"/>
      <name val="Arial Narrow"/>
      <family val="2"/>
    </font>
    <font>
      <b/>
      <sz val="10"/>
      <color rgb="FF993300"/>
      <name val="Arial Narrow"/>
      <family val="2"/>
    </font>
    <font>
      <b/>
      <sz val="16"/>
      <color theme="9" tint="-0.249977111117893"/>
      <name val="Arial Narrow"/>
      <family val="2"/>
    </font>
    <font>
      <sz val="16"/>
      <color theme="0"/>
      <name val="Arial Narrow"/>
      <family val="2"/>
    </font>
    <font>
      <b/>
      <sz val="10"/>
      <color theme="9" tint="-0.249977111117893"/>
      <name val="Arial Narrow"/>
      <family val="2"/>
    </font>
    <font>
      <b/>
      <sz val="16"/>
      <color indexed="9"/>
      <name val="Arial Narrow"/>
      <family val="2"/>
    </font>
    <font>
      <sz val="26"/>
      <color theme="9" tint="-0.249977111117893"/>
      <name val="Arial Narrow"/>
      <family val="2"/>
    </font>
    <font>
      <sz val="10"/>
      <color indexed="8"/>
      <name val="Arial Narrow"/>
      <family val="2"/>
    </font>
    <font>
      <b/>
      <sz val="24"/>
      <color theme="0"/>
      <name val="Arial Narrow"/>
      <family val="2"/>
    </font>
    <font>
      <sz val="10"/>
      <color indexed="8"/>
      <name val="Calibri"/>
      <family val="2"/>
    </font>
    <font>
      <sz val="10"/>
      <color rgb="FF006600"/>
      <name val="Arial Narrow"/>
      <family val="2"/>
    </font>
    <font>
      <sz val="10"/>
      <color indexed="17"/>
      <name val="Arial Narrow"/>
      <family val="2"/>
    </font>
    <font>
      <sz val="10"/>
      <color indexed="60"/>
      <name val="Arial Narrow"/>
      <family val="2"/>
    </font>
    <font>
      <sz val="10"/>
      <color theme="1"/>
      <name val="Arial Narrow"/>
      <family val="2"/>
    </font>
    <font>
      <sz val="15"/>
      <color theme="1"/>
      <name val="Arial Narrow"/>
      <family val="2"/>
    </font>
    <font>
      <b/>
      <sz val="10"/>
      <name val="Arial Narrow"/>
      <family val="2"/>
    </font>
    <font>
      <sz val="12"/>
      <name val="Abadi Extra Light"/>
      <family val="2"/>
    </font>
    <font>
      <b/>
      <sz val="36"/>
      <color theme="2" tint="-0.499984740745262"/>
      <name val="Arial Narrow"/>
      <family val="2"/>
    </font>
    <font>
      <b/>
      <sz val="15"/>
      <color theme="2" tint="-0.499984740745262"/>
      <name val="Arial Narrow"/>
      <family val="2"/>
    </font>
    <font>
      <sz val="12"/>
      <color indexed="10"/>
      <name val="Arial"/>
      <family val="2"/>
    </font>
    <font>
      <sz val="22"/>
      <color rgb="FF00B050"/>
      <name val="Arial Narrow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9E0D2"/>
        <bgColor indexed="64"/>
      </patternFill>
    </fill>
    <fill>
      <patternFill patternType="solid">
        <fgColor rgb="FFB7B6A9"/>
        <bgColor indexed="64"/>
      </patternFill>
    </fill>
    <fill>
      <patternFill patternType="solid">
        <fgColor rgb="FFADB09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42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theme="7" tint="-0.249977111117893"/>
      </left>
      <right/>
      <top style="thin">
        <color theme="7" tint="-0.249977111117893"/>
      </top>
      <bottom style="thin">
        <color theme="7" tint="-0.249977111117893"/>
      </bottom>
      <diagonal/>
    </border>
    <border>
      <left/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/>
      <right/>
      <top/>
      <bottom style="thin">
        <color rgb="FF7030A0"/>
      </bottom>
      <diagonal/>
    </border>
    <border>
      <left/>
      <right/>
      <top style="thin">
        <color rgb="FF7030A0"/>
      </top>
      <bottom/>
      <diagonal/>
    </border>
    <border>
      <left style="thin">
        <color rgb="FFCC0099"/>
      </left>
      <right/>
      <top style="thin">
        <color rgb="FFCC0099"/>
      </top>
      <bottom style="thin">
        <color rgb="FFCC0099"/>
      </bottom>
      <diagonal/>
    </border>
    <border>
      <left/>
      <right/>
      <top style="thin">
        <color rgb="FFCC0099"/>
      </top>
      <bottom style="thin">
        <color rgb="FFCC0099"/>
      </bottom>
      <diagonal/>
    </border>
    <border>
      <left/>
      <right style="thin">
        <color rgb="FFCC0099"/>
      </right>
      <top style="thin">
        <color rgb="FFCC0099"/>
      </top>
      <bottom style="thin">
        <color rgb="FFCC0099"/>
      </bottom>
      <diagonal/>
    </border>
    <border>
      <left/>
      <right/>
      <top/>
      <bottom style="thin">
        <color rgb="FFCC0099"/>
      </bottom>
      <diagonal/>
    </border>
    <border>
      <left/>
      <right/>
      <top style="thin">
        <color rgb="FFCC0099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CC0099"/>
      </left>
      <right style="thin">
        <color rgb="FFCC0099"/>
      </right>
      <top style="thin">
        <color indexed="64"/>
      </top>
      <bottom style="thin">
        <color indexed="64"/>
      </bottom>
      <diagonal/>
    </border>
    <border>
      <left style="thin">
        <color rgb="FFCC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0099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indexed="64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indexed="64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/>
      <top/>
      <bottom style="thin">
        <color theme="1"/>
      </bottom>
      <diagonal/>
    </border>
    <border>
      <left/>
      <right style="thin">
        <color rgb="FFCC0099"/>
      </right>
      <top style="thin">
        <color indexed="64"/>
      </top>
      <bottom style="thin">
        <color indexed="64"/>
      </bottom>
      <diagonal/>
    </border>
    <border>
      <left style="thin">
        <color rgb="FFCC009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899977"/>
      </left>
      <right/>
      <top style="thin">
        <color rgb="FF899977"/>
      </top>
      <bottom style="thin">
        <color rgb="FF899977"/>
      </bottom>
      <diagonal/>
    </border>
    <border>
      <left/>
      <right/>
      <top style="thin">
        <color rgb="FF899977"/>
      </top>
      <bottom style="thin">
        <color rgb="FF899977"/>
      </bottom>
      <diagonal/>
    </border>
    <border>
      <left/>
      <right style="thin">
        <color rgb="FF899977"/>
      </right>
      <top style="thin">
        <color rgb="FF899977"/>
      </top>
      <bottom style="thin">
        <color rgb="FF899977"/>
      </bottom>
      <diagonal/>
    </border>
    <border>
      <left/>
      <right style="thin">
        <color rgb="FF7030A0"/>
      </right>
      <top style="thin">
        <color indexed="64"/>
      </top>
      <bottom/>
      <diagonal/>
    </border>
    <border>
      <left/>
      <right style="thin">
        <color rgb="FF7030A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892">
    <xf numFmtId="0" fontId="0" fillId="0" borderId="0" xfId="0"/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9" fillId="2" borderId="0" xfId="0" applyFont="1" applyFill="1"/>
    <xf numFmtId="0" fontId="3" fillId="2" borderId="0" xfId="0" applyFon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5" fillId="3" borderId="1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left" vertical="center" wrapText="1"/>
    </xf>
    <xf numFmtId="164" fontId="23" fillId="7" borderId="10" xfId="0" applyNumberFormat="1" applyFont="1" applyFill="1" applyBorder="1" applyAlignment="1">
      <alignment horizontal="center" vertical="center"/>
    </xf>
    <xf numFmtId="164" fontId="23" fillId="7" borderId="15" xfId="0" applyNumberFormat="1" applyFont="1" applyFill="1" applyBorder="1" applyAlignment="1">
      <alignment horizontal="center" vertical="center"/>
    </xf>
    <xf numFmtId="164" fontId="24" fillId="8" borderId="1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3" borderId="0" xfId="0" applyFont="1" applyFill="1" applyAlignment="1">
      <alignment vertical="center"/>
    </xf>
    <xf numFmtId="0" fontId="10" fillId="9" borderId="5" xfId="0" applyFont="1" applyFill="1" applyBorder="1" applyAlignment="1">
      <alignment vertical="center"/>
    </xf>
    <xf numFmtId="0" fontId="10" fillId="9" borderId="0" xfId="0" applyFont="1" applyFill="1" applyAlignment="1">
      <alignment vertical="center"/>
    </xf>
    <xf numFmtId="0" fontId="4" fillId="3" borderId="24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4" fillId="9" borderId="0" xfId="0" applyFont="1" applyFill="1"/>
    <xf numFmtId="0" fontId="3" fillId="9" borderId="0" xfId="0" applyFont="1" applyFill="1"/>
    <xf numFmtId="0" fontId="3" fillId="9" borderId="25" xfId="0" applyFont="1" applyFill="1" applyBorder="1"/>
    <xf numFmtId="0" fontId="3" fillId="3" borderId="25" xfId="0" applyFont="1" applyFill="1" applyBorder="1"/>
    <xf numFmtId="0" fontId="5" fillId="3" borderId="24" xfId="0" applyFont="1" applyFill="1" applyBorder="1"/>
    <xf numFmtId="0" fontId="26" fillId="9" borderId="0" xfId="0" applyFont="1" applyFill="1" applyAlignment="1">
      <alignment vertical="center"/>
    </xf>
    <xf numFmtId="0" fontId="3" fillId="3" borderId="24" xfId="0" applyFont="1" applyFill="1" applyBorder="1"/>
    <xf numFmtId="0" fontId="5" fillId="4" borderId="29" xfId="0" applyFont="1" applyFill="1" applyBorder="1" applyAlignment="1">
      <alignment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10" borderId="33" xfId="0" applyFont="1" applyFill="1" applyBorder="1" applyAlignment="1">
      <alignment horizontal="center" vertical="center" wrapText="1"/>
    </xf>
    <xf numFmtId="3" fontId="3" fillId="0" borderId="37" xfId="0" applyNumberFormat="1" applyFont="1" applyBorder="1" applyAlignment="1">
      <alignment horizontal="left" vertical="center" wrapText="1"/>
    </xf>
    <xf numFmtId="164" fontId="4" fillId="9" borderId="0" xfId="0" applyNumberFormat="1" applyFont="1" applyFill="1" applyAlignment="1">
      <alignment horizontal="center" vertical="center"/>
    </xf>
    <xf numFmtId="3" fontId="3" fillId="0" borderId="41" xfId="0" applyNumberFormat="1" applyFont="1" applyBorder="1" applyAlignment="1">
      <alignment horizontal="left" vertical="center" wrapText="1"/>
    </xf>
    <xf numFmtId="164" fontId="4" fillId="9" borderId="27" xfId="0" applyNumberFormat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45" xfId="0" applyNumberFormat="1" applyFont="1" applyBorder="1" applyAlignment="1">
      <alignment horizontal="center" vertical="center"/>
    </xf>
    <xf numFmtId="0" fontId="0" fillId="0" borderId="51" xfId="0" applyBorder="1"/>
    <xf numFmtId="0" fontId="13" fillId="6" borderId="0" xfId="0" applyFont="1" applyFill="1" applyAlignment="1">
      <alignment vertical="center"/>
    </xf>
    <xf numFmtId="0" fontId="14" fillId="6" borderId="0" xfId="0" applyFont="1" applyFill="1" applyAlignment="1">
      <alignment vertical="center"/>
    </xf>
    <xf numFmtId="0" fontId="3" fillId="6" borderId="0" xfId="0" applyFont="1" applyFill="1"/>
    <xf numFmtId="0" fontId="13" fillId="6" borderId="0" xfId="0" applyFont="1" applyFill="1"/>
    <xf numFmtId="0" fontId="15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>
      <alignment vertical="center"/>
    </xf>
    <xf numFmtId="0" fontId="3" fillId="3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64" fontId="4" fillId="0" borderId="38" xfId="0" applyNumberFormat="1" applyFont="1" applyBorder="1" applyAlignment="1">
      <alignment horizontal="center" vertical="center"/>
    </xf>
    <xf numFmtId="164" fontId="4" fillId="0" borderId="46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left" vertical="center" wrapText="1"/>
    </xf>
    <xf numFmtId="164" fontId="3" fillId="0" borderId="37" xfId="0" applyNumberFormat="1" applyFont="1" applyBorder="1" applyAlignment="1">
      <alignment horizontal="left" vertical="center" wrapText="1"/>
    </xf>
    <xf numFmtId="164" fontId="3" fillId="0" borderId="41" xfId="0" applyNumberFormat="1" applyFont="1" applyBorder="1" applyAlignment="1">
      <alignment horizontal="left" vertical="center" wrapText="1"/>
    </xf>
    <xf numFmtId="164" fontId="3" fillId="0" borderId="13" xfId="0" applyNumberFormat="1" applyFont="1" applyBorder="1" applyAlignment="1">
      <alignment horizontal="left" vertical="center" wrapText="1"/>
    </xf>
    <xf numFmtId="3" fontId="3" fillId="0" borderId="10" xfId="0" applyNumberFormat="1" applyFont="1" applyBorder="1" applyAlignment="1">
      <alignment horizontal="left" vertical="center" wrapText="1"/>
    </xf>
    <xf numFmtId="0" fontId="4" fillId="6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64" fontId="24" fillId="8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4" fillId="3" borderId="0" xfId="0" applyFont="1" applyFill="1"/>
    <xf numFmtId="0" fontId="26" fillId="9" borderId="25" xfId="0" applyFont="1" applyFill="1" applyBorder="1" applyAlignment="1">
      <alignment vertical="center"/>
    </xf>
    <xf numFmtId="164" fontId="35" fillId="9" borderId="0" xfId="0" applyNumberFormat="1" applyFont="1" applyFill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164" fontId="35" fillId="9" borderId="27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6" fontId="24" fillId="8" borderId="12" xfId="0" applyNumberFormat="1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 wrapText="1"/>
    </xf>
    <xf numFmtId="0" fontId="4" fillId="9" borderId="24" xfId="0" applyFont="1" applyFill="1" applyBorder="1"/>
    <xf numFmtId="0" fontId="3" fillId="9" borderId="25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164" fontId="36" fillId="9" borderId="25" xfId="0" applyNumberFormat="1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0" fontId="0" fillId="0" borderId="57" xfId="0" applyBorder="1"/>
    <xf numFmtId="0" fontId="10" fillId="6" borderId="0" xfId="0" applyFont="1" applyFill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0" fillId="4" borderId="5" xfId="0" applyFill="1" applyBorder="1"/>
    <xf numFmtId="0" fontId="0" fillId="4" borderId="0" xfId="0" applyFill="1"/>
    <xf numFmtId="0" fontId="0" fillId="4" borderId="7" xfId="0" applyFill="1" applyBorder="1"/>
    <xf numFmtId="0" fontId="38" fillId="8" borderId="7" xfId="0" applyFont="1" applyFill="1" applyBorder="1"/>
    <xf numFmtId="164" fontId="3" fillId="0" borderId="0" xfId="0" applyNumberFormat="1" applyFont="1" applyAlignment="1">
      <alignment vertical="center" wrapText="1"/>
    </xf>
    <xf numFmtId="0" fontId="41" fillId="6" borderId="0" xfId="0" applyFont="1" applyFill="1" applyAlignment="1">
      <alignment horizontal="center" vertical="center"/>
    </xf>
    <xf numFmtId="0" fontId="4" fillId="6" borderId="0" xfId="0" applyFont="1" applyFill="1"/>
    <xf numFmtId="0" fontId="3" fillId="3" borderId="1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1" fontId="3" fillId="0" borderId="10" xfId="0" applyNumberFormat="1" applyFont="1" applyBorder="1" applyAlignment="1">
      <alignment vertical="center" wrapText="1"/>
    </xf>
    <xf numFmtId="1" fontId="3" fillId="0" borderId="37" xfId="0" applyNumberFormat="1" applyFont="1" applyBorder="1" applyAlignment="1">
      <alignment vertical="center" wrapText="1"/>
    </xf>
    <xf numFmtId="1" fontId="3" fillId="0" borderId="41" xfId="0" applyNumberFormat="1" applyFont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vertical="center" wrapText="1"/>
    </xf>
    <xf numFmtId="6" fontId="4" fillId="0" borderId="11" xfId="0" applyNumberFormat="1" applyFont="1" applyBorder="1" applyAlignment="1">
      <alignment horizontal="center" vertical="center"/>
    </xf>
    <xf numFmtId="164" fontId="23" fillId="7" borderId="7" xfId="0" applyNumberFormat="1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5" fillId="3" borderId="0" xfId="0" applyFont="1" applyFill="1"/>
    <xf numFmtId="0" fontId="35" fillId="3" borderId="27" xfId="0" applyFont="1" applyFill="1" applyBorder="1"/>
    <xf numFmtId="0" fontId="10" fillId="3" borderId="24" xfId="0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25" xfId="0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49" fillId="0" borderId="0" xfId="0" applyFont="1" applyAlignment="1">
      <alignment vertical="center" wrapText="1"/>
    </xf>
    <xf numFmtId="164" fontId="4" fillId="6" borderId="10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4" fillId="3" borderId="27" xfId="0" applyFont="1" applyFill="1" applyBorder="1"/>
    <xf numFmtId="0" fontId="0" fillId="0" borderId="70" xfId="0" applyBorder="1"/>
    <xf numFmtId="0" fontId="51" fillId="4" borderId="0" xfId="0" applyFont="1" applyFill="1"/>
    <xf numFmtId="0" fontId="51" fillId="4" borderId="7" xfId="0" applyFont="1" applyFill="1" applyBorder="1"/>
    <xf numFmtId="0" fontId="3" fillId="4" borderId="15" xfId="0" applyFont="1" applyFill="1" applyBorder="1" applyAlignment="1">
      <alignment horizontal="center" vertical="center"/>
    </xf>
    <xf numFmtId="6" fontId="4" fillId="0" borderId="10" xfId="0" applyNumberFormat="1" applyFont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57" fillId="0" borderId="0" xfId="0" applyFont="1"/>
    <xf numFmtId="0" fontId="3" fillId="0" borderId="73" xfId="0" applyFont="1" applyBorder="1" applyAlignment="1">
      <alignment wrapText="1"/>
    </xf>
    <xf numFmtId="164" fontId="4" fillId="6" borderId="73" xfId="0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3" fontId="23" fillId="8" borderId="16" xfId="0" applyNumberFormat="1" applyFont="1" applyFill="1" applyBorder="1" applyAlignment="1">
      <alignment vertical="center" wrapText="1"/>
    </xf>
    <xf numFmtId="3" fontId="23" fillId="8" borderId="12" xfId="0" applyNumberFormat="1" applyFont="1" applyFill="1" applyBorder="1" applyAlignment="1">
      <alignment vertical="center" wrapText="1"/>
    </xf>
    <xf numFmtId="0" fontId="4" fillId="6" borderId="76" xfId="0" applyFont="1" applyFill="1" applyBorder="1" applyAlignment="1">
      <alignment vertical="center" wrapText="1"/>
    </xf>
    <xf numFmtId="0" fontId="4" fillId="6" borderId="75" xfId="0" applyFont="1" applyFill="1" applyBorder="1" applyAlignment="1">
      <alignment vertical="center" wrapText="1"/>
    </xf>
    <xf numFmtId="164" fontId="4" fillId="6" borderId="75" xfId="0" applyNumberFormat="1" applyFont="1" applyFill="1" applyBorder="1" applyAlignment="1">
      <alignment horizontal="center" vertical="center"/>
    </xf>
    <xf numFmtId="0" fontId="23" fillId="6" borderId="0" xfId="0" applyFont="1" applyFill="1" applyAlignment="1">
      <alignment vertical="center"/>
    </xf>
    <xf numFmtId="0" fontId="60" fillId="6" borderId="0" xfId="0" applyFont="1" applyFill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3" fontId="23" fillId="7" borderId="10" xfId="0" applyNumberFormat="1" applyFont="1" applyFill="1" applyBorder="1" applyAlignment="1">
      <alignment vertical="center" wrapText="1"/>
    </xf>
    <xf numFmtId="0" fontId="4" fillId="6" borderId="0" xfId="0" applyFont="1" applyFill="1" applyAlignment="1">
      <alignment vertical="center" wrapText="1"/>
    </xf>
    <xf numFmtId="164" fontId="4" fillId="6" borderId="0" xfId="0" applyNumberFormat="1" applyFont="1" applyFill="1" applyAlignment="1">
      <alignment horizontal="center" vertical="center"/>
    </xf>
    <xf numFmtId="0" fontId="27" fillId="6" borderId="0" xfId="0" applyFont="1" applyFill="1" applyAlignment="1">
      <alignment vertical="center"/>
    </xf>
    <xf numFmtId="0" fontId="5" fillId="3" borderId="10" xfId="0" applyFont="1" applyFill="1" applyBorder="1" applyAlignment="1">
      <alignment horizontal="left" vertical="center" wrapText="1"/>
    </xf>
    <xf numFmtId="1" fontId="3" fillId="0" borderId="10" xfId="0" applyNumberFormat="1" applyFont="1" applyBorder="1" applyAlignment="1">
      <alignment horizontal="left" wrapText="1"/>
    </xf>
    <xf numFmtId="0" fontId="8" fillId="0" borderId="10" xfId="0" applyFont="1" applyBorder="1" applyAlignment="1">
      <alignment horizontal="center" vertical="center"/>
    </xf>
    <xf numFmtId="0" fontId="63" fillId="0" borderId="0" xfId="0" applyFont="1" applyAlignment="1">
      <alignment horizontal="left"/>
    </xf>
    <xf numFmtId="0" fontId="3" fillId="0" borderId="7" xfId="0" applyFont="1" applyBorder="1"/>
    <xf numFmtId="0" fontId="3" fillId="0" borderId="16" xfId="0" applyFont="1" applyBorder="1"/>
    <xf numFmtId="0" fontId="3" fillId="0" borderId="12" xfId="0" applyFont="1" applyBorder="1"/>
    <xf numFmtId="0" fontId="3" fillId="0" borderId="16" xfId="0" applyFont="1" applyBorder="1" applyAlignment="1">
      <alignment horizontal="center"/>
    </xf>
    <xf numFmtId="0" fontId="3" fillId="0" borderId="1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" fontId="3" fillId="0" borderId="10" xfId="0" applyNumberFormat="1" applyFont="1" applyBorder="1" applyAlignment="1">
      <alignment horizontal="left" vertical="center" wrapText="1"/>
    </xf>
    <xf numFmtId="1" fontId="3" fillId="0" borderId="10" xfId="0" applyNumberFormat="1" applyFont="1" applyBorder="1" applyAlignment="1">
      <alignment horizontal="left" vertical="top" wrapText="1"/>
    </xf>
    <xf numFmtId="0" fontId="4" fillId="6" borderId="11" xfId="0" applyFont="1" applyFill="1" applyBorder="1" applyAlignment="1">
      <alignment horizontal="center" vertical="center" wrapText="1"/>
    </xf>
    <xf numFmtId="0" fontId="66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0" fillId="9" borderId="24" xfId="0" applyFill="1" applyBorder="1"/>
    <xf numFmtId="0" fontId="11" fillId="9" borderId="24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21" fillId="9" borderId="0" xfId="0" applyFont="1" applyFill="1" applyAlignment="1">
      <alignment vertical="center" wrapText="1"/>
    </xf>
    <xf numFmtId="164" fontId="4" fillId="9" borderId="0" xfId="0" applyNumberFormat="1" applyFont="1" applyFill="1" applyAlignment="1">
      <alignment vertical="center"/>
    </xf>
    <xf numFmtId="164" fontId="4" fillId="6" borderId="37" xfId="0" applyNumberFormat="1" applyFont="1" applyFill="1" applyBorder="1" applyAlignment="1">
      <alignment horizontal="center" vertical="center"/>
    </xf>
    <xf numFmtId="164" fontId="4" fillId="6" borderId="38" xfId="0" applyNumberFormat="1" applyFont="1" applyFill="1" applyBorder="1" applyAlignment="1">
      <alignment horizontal="center" vertical="center"/>
    </xf>
    <xf numFmtId="164" fontId="4" fillId="9" borderId="27" xfId="0" applyNumberFormat="1" applyFont="1" applyFill="1" applyBorder="1" applyAlignment="1">
      <alignment vertical="center"/>
    </xf>
    <xf numFmtId="164" fontId="4" fillId="6" borderId="41" xfId="0" applyNumberFormat="1" applyFont="1" applyFill="1" applyBorder="1" applyAlignment="1">
      <alignment horizontal="center" vertical="center"/>
    </xf>
    <xf numFmtId="164" fontId="4" fillId="6" borderId="45" xfId="0" applyNumberFormat="1" applyFont="1" applyFill="1" applyBorder="1" applyAlignment="1">
      <alignment horizontal="center" vertical="center"/>
    </xf>
    <xf numFmtId="164" fontId="4" fillId="6" borderId="4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4" fillId="6" borderId="13" xfId="0" applyNumberFormat="1" applyFont="1" applyFill="1" applyBorder="1" applyAlignment="1">
      <alignment horizontal="center" vertical="center"/>
    </xf>
    <xf numFmtId="0" fontId="67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vertical="center"/>
    </xf>
    <xf numFmtId="164" fontId="4" fillId="6" borderId="89" xfId="0" applyNumberFormat="1" applyFont="1" applyFill="1" applyBorder="1" applyAlignment="1">
      <alignment horizontal="center" vertical="center"/>
    </xf>
    <xf numFmtId="0" fontId="69" fillId="6" borderId="0" xfId="0" applyFont="1" applyFill="1" applyAlignment="1">
      <alignment vertical="center" wrapText="1"/>
    </xf>
    <xf numFmtId="0" fontId="69" fillId="0" borderId="10" xfId="0" applyFont="1" applyBorder="1" applyAlignment="1">
      <alignment horizontal="center" vertical="center"/>
    </xf>
    <xf numFmtId="164" fontId="4" fillId="6" borderId="11" xfId="0" applyNumberFormat="1" applyFont="1" applyFill="1" applyBorder="1" applyAlignment="1">
      <alignment horizontal="center" vertical="center"/>
    </xf>
    <xf numFmtId="164" fontId="24" fillId="8" borderId="11" xfId="0" applyNumberFormat="1" applyFont="1" applyFill="1" applyBorder="1" applyAlignment="1">
      <alignment horizontal="center" vertical="center"/>
    </xf>
    <xf numFmtId="0" fontId="66" fillId="0" borderId="0" xfId="0" applyFont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13" fillId="0" borderId="7" xfId="0" applyFont="1" applyBorder="1"/>
    <xf numFmtId="0" fontId="13" fillId="0" borderId="16" xfId="0" applyFont="1" applyBorder="1"/>
    <xf numFmtId="0" fontId="69" fillId="0" borderId="5" xfId="0" applyFont="1" applyBorder="1" applyAlignment="1">
      <alignment horizontal="left" vertical="center"/>
    </xf>
    <xf numFmtId="0" fontId="69" fillId="0" borderId="5" xfId="0" applyFont="1" applyBorder="1" applyAlignment="1">
      <alignment horizontal="center" vertical="center"/>
    </xf>
    <xf numFmtId="165" fontId="69" fillId="0" borderId="0" xfId="0" applyNumberFormat="1" applyFont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69" fillId="0" borderId="0" xfId="0" applyFont="1" applyAlignment="1">
      <alignment horizontal="center" vertical="center"/>
    </xf>
    <xf numFmtId="0" fontId="23" fillId="7" borderId="50" xfId="0" applyFont="1" applyFill="1" applyBorder="1" applyAlignment="1">
      <alignment horizontal="left" vertical="center"/>
    </xf>
    <xf numFmtId="0" fontId="21" fillId="7" borderId="56" xfId="0" applyFont="1" applyFill="1" applyBorder="1" applyAlignment="1">
      <alignment horizontal="center" vertical="center"/>
    </xf>
    <xf numFmtId="0" fontId="69" fillId="0" borderId="92" xfId="1" applyFont="1" applyBorder="1" applyAlignment="1">
      <alignment horizontal="left" vertical="center"/>
    </xf>
    <xf numFmtId="0" fontId="69" fillId="0" borderId="93" xfId="1" applyFont="1" applyBorder="1" applyAlignment="1">
      <alignment horizontal="center" vertical="center"/>
    </xf>
    <xf numFmtId="0" fontId="69" fillId="0" borderId="95" xfId="1" applyFont="1" applyBorder="1" applyAlignment="1">
      <alignment horizontal="left" vertical="center"/>
    </xf>
    <xf numFmtId="0" fontId="69" fillId="0" borderId="96" xfId="1" applyFont="1" applyBorder="1" applyAlignment="1">
      <alignment horizontal="center" vertical="center"/>
    </xf>
    <xf numFmtId="0" fontId="69" fillId="0" borderId="98" xfId="1" applyFont="1" applyBorder="1" applyAlignment="1">
      <alignment horizontal="left" vertical="center"/>
    </xf>
    <xf numFmtId="0" fontId="69" fillId="0" borderId="99" xfId="1" applyFont="1" applyBorder="1" applyAlignment="1">
      <alignment horizontal="center" vertical="center"/>
    </xf>
    <xf numFmtId="0" fontId="23" fillId="7" borderId="4" xfId="0" applyFont="1" applyFill="1" applyBorder="1" applyAlignment="1">
      <alignment horizontal="left" vertical="center"/>
    </xf>
    <xf numFmtId="0" fontId="21" fillId="7" borderId="5" xfId="0" applyFont="1" applyFill="1" applyBorder="1" applyAlignment="1">
      <alignment horizontal="center" vertical="center"/>
    </xf>
    <xf numFmtId="165" fontId="21" fillId="6" borderId="0" xfId="0" applyNumberFormat="1" applyFont="1" applyFill="1" applyAlignment="1">
      <alignment horizontal="center" vertical="center"/>
    </xf>
    <xf numFmtId="165" fontId="69" fillId="0" borderId="92" xfId="2" applyNumberFormat="1" applyFont="1" applyBorder="1" applyAlignment="1">
      <alignment horizontal="left" vertical="center"/>
    </xf>
    <xf numFmtId="0" fontId="69" fillId="0" borderId="93" xfId="0" applyFont="1" applyBorder="1" applyAlignment="1">
      <alignment horizontal="center" vertical="center"/>
    </xf>
    <xf numFmtId="165" fontId="69" fillId="6" borderId="0" xfId="0" applyNumberFormat="1" applyFont="1" applyFill="1" applyAlignment="1">
      <alignment horizontal="center" vertical="center"/>
    </xf>
    <xf numFmtId="165" fontId="69" fillId="0" borderId="95" xfId="2" applyNumberFormat="1" applyFont="1" applyBorder="1" applyAlignment="1">
      <alignment horizontal="left" vertical="center"/>
    </xf>
    <xf numFmtId="0" fontId="69" fillId="0" borderId="96" xfId="0" applyFont="1" applyBorder="1" applyAlignment="1">
      <alignment horizontal="center" vertical="center"/>
    </xf>
    <xf numFmtId="0" fontId="69" fillId="0" borderId="99" xfId="0" applyFont="1" applyBorder="1" applyAlignment="1">
      <alignment horizontal="center" vertical="center"/>
    </xf>
    <xf numFmtId="165" fontId="21" fillId="7" borderId="5" xfId="0" applyNumberFormat="1" applyFont="1" applyFill="1" applyBorder="1" applyAlignment="1">
      <alignment horizontal="center" vertical="center"/>
    </xf>
    <xf numFmtId="165" fontId="21" fillId="7" borderId="6" xfId="0" applyNumberFormat="1" applyFont="1" applyFill="1" applyBorder="1" applyAlignment="1">
      <alignment horizontal="center" vertical="center"/>
    </xf>
    <xf numFmtId="0" fontId="69" fillId="0" borderId="95" xfId="1" quotePrefix="1" applyFont="1" applyBorder="1" applyAlignment="1">
      <alignment horizontal="left" vertical="center"/>
    </xf>
    <xf numFmtId="0" fontId="69" fillId="0" borderId="96" xfId="1" quotePrefix="1" applyFont="1" applyBorder="1" applyAlignment="1">
      <alignment horizontal="center" vertical="center"/>
    </xf>
    <xf numFmtId="0" fontId="69" fillId="0" borderId="95" xfId="0" applyFont="1" applyBorder="1" applyAlignment="1">
      <alignment horizontal="left" vertical="center"/>
    </xf>
    <xf numFmtId="0" fontId="69" fillId="0" borderId="98" xfId="0" applyFont="1" applyBorder="1" applyAlignment="1">
      <alignment horizontal="left" vertical="center"/>
    </xf>
    <xf numFmtId="165" fontId="72" fillId="0" borderId="0" xfId="1" applyNumberFormat="1" applyFont="1" applyAlignment="1">
      <alignment horizontal="center" vertical="center"/>
    </xf>
    <xf numFmtId="0" fontId="69" fillId="0" borderId="50" xfId="0" applyFont="1" applyBorder="1" applyAlignment="1">
      <alignment horizontal="left" vertical="center"/>
    </xf>
    <xf numFmtId="0" fontId="21" fillId="6" borderId="50" xfId="0" applyFont="1" applyFill="1" applyBorder="1" applyAlignment="1">
      <alignment horizontal="left" vertical="center"/>
    </xf>
    <xf numFmtId="0" fontId="21" fillId="6" borderId="0" xfId="0" applyFont="1" applyFill="1" applyAlignment="1">
      <alignment horizontal="center" vertical="center"/>
    </xf>
    <xf numFmtId="165" fontId="73" fillId="6" borderId="0" xfId="0" applyNumberFormat="1" applyFont="1" applyFill="1" applyAlignment="1">
      <alignment horizontal="center" vertical="center"/>
    </xf>
    <xf numFmtId="0" fontId="69" fillId="0" borderId="0" xfId="1" applyFont="1" applyAlignment="1">
      <alignment horizontal="left" vertical="center"/>
    </xf>
    <xf numFmtId="165" fontId="72" fillId="0" borderId="0" xfId="0" applyNumberFormat="1" applyFont="1" applyAlignment="1">
      <alignment horizontal="center" vertical="center"/>
    </xf>
    <xf numFmtId="0" fontId="69" fillId="0" borderId="106" xfId="0" applyFont="1" applyBorder="1" applyAlignment="1">
      <alignment horizontal="left" vertical="center"/>
    </xf>
    <xf numFmtId="0" fontId="69" fillId="0" borderId="107" xfId="0" applyFont="1" applyBorder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21" fillId="7" borderId="4" xfId="0" applyFont="1" applyFill="1" applyBorder="1" applyAlignment="1">
      <alignment horizontal="left" vertical="center"/>
    </xf>
    <xf numFmtId="0" fontId="21" fillId="7" borderId="6" xfId="0" applyFont="1" applyFill="1" applyBorder="1" applyAlignment="1">
      <alignment horizontal="center" vertical="center"/>
    </xf>
    <xf numFmtId="0" fontId="69" fillId="0" borderId="92" xfId="0" applyFont="1" applyBorder="1" applyAlignment="1">
      <alignment horizontal="left" vertical="center"/>
    </xf>
    <xf numFmtId="0" fontId="3" fillId="6" borderId="95" xfId="0" applyFont="1" applyFill="1" applyBorder="1" applyAlignment="1">
      <alignment horizontal="left" vertical="center"/>
    </xf>
    <xf numFmtId="0" fontId="3" fillId="6" borderId="98" xfId="0" applyFont="1" applyFill="1" applyBorder="1" applyAlignment="1">
      <alignment horizontal="left" vertical="center"/>
    </xf>
    <xf numFmtId="165" fontId="72" fillId="0" borderId="7" xfId="0" applyNumberFormat="1" applyFont="1" applyBorder="1" applyAlignment="1">
      <alignment horizontal="center" vertical="center"/>
    </xf>
    <xf numFmtId="0" fontId="72" fillId="0" borderId="7" xfId="0" applyFont="1" applyBorder="1" applyAlignment="1">
      <alignment vertical="center"/>
    </xf>
    <xf numFmtId="0" fontId="72" fillId="0" borderId="0" xfId="0" applyFont="1" applyAlignment="1">
      <alignment vertical="center"/>
    </xf>
    <xf numFmtId="4" fontId="69" fillId="0" borderId="92" xfId="0" applyNumberFormat="1" applyFont="1" applyBorder="1" applyAlignment="1">
      <alignment horizontal="left" vertical="center"/>
    </xf>
    <xf numFmtId="4" fontId="69" fillId="0" borderId="95" xfId="0" applyNumberFormat="1" applyFont="1" applyBorder="1" applyAlignment="1">
      <alignment horizontal="left" vertical="center"/>
    </xf>
    <xf numFmtId="4" fontId="69" fillId="0" borderId="98" xfId="0" applyNumberFormat="1" applyFont="1" applyBorder="1" applyAlignment="1">
      <alignment horizontal="left" vertical="center"/>
    </xf>
    <xf numFmtId="4" fontId="69" fillId="0" borderId="0" xfId="0" applyNumberFormat="1" applyFont="1" applyAlignment="1">
      <alignment horizontal="left" vertical="center"/>
    </xf>
    <xf numFmtId="0" fontId="3" fillId="6" borderId="92" xfId="0" applyFont="1" applyFill="1" applyBorder="1" applyAlignment="1">
      <alignment horizontal="left" vertical="center"/>
    </xf>
    <xf numFmtId="0" fontId="3" fillId="6" borderId="93" xfId="0" applyFont="1" applyFill="1" applyBorder="1" applyAlignment="1">
      <alignment horizontal="center" vertical="center"/>
    </xf>
    <xf numFmtId="0" fontId="3" fillId="6" borderId="96" xfId="0" applyFont="1" applyFill="1" applyBorder="1" applyAlignment="1">
      <alignment horizontal="center" vertical="center"/>
    </xf>
    <xf numFmtId="0" fontId="3" fillId="6" borderId="99" xfId="0" applyFont="1" applyFill="1" applyBorder="1" applyAlignment="1">
      <alignment horizontal="center" vertical="center"/>
    </xf>
    <xf numFmtId="165" fontId="21" fillId="6" borderId="0" xfId="0" applyNumberFormat="1" applyFont="1" applyFill="1" applyAlignment="1">
      <alignment horizontal="center" vertical="center" wrapText="1"/>
    </xf>
    <xf numFmtId="165" fontId="3" fillId="0" borderId="92" xfId="0" applyNumberFormat="1" applyFont="1" applyBorder="1" applyAlignment="1">
      <alignment vertical="center"/>
    </xf>
    <xf numFmtId="165" fontId="3" fillId="0" borderId="95" xfId="0" applyNumberFormat="1" applyFont="1" applyBorder="1" applyAlignment="1">
      <alignment vertical="center"/>
    </xf>
    <xf numFmtId="165" fontId="3" fillId="0" borderId="98" xfId="0" applyNumberFormat="1" applyFont="1" applyBorder="1" applyAlignment="1">
      <alignment vertical="center"/>
    </xf>
    <xf numFmtId="4" fontId="69" fillId="0" borderId="102" xfId="0" applyNumberFormat="1" applyFont="1" applyBorder="1" applyAlignment="1">
      <alignment horizontal="left" vertical="center"/>
    </xf>
    <xf numFmtId="0" fontId="69" fillId="0" borderId="103" xfId="0" applyFont="1" applyBorder="1" applyAlignment="1">
      <alignment horizontal="center" vertical="center"/>
    </xf>
    <xf numFmtId="0" fontId="69" fillId="0" borderId="111" xfId="0" applyFont="1" applyBorder="1" applyAlignment="1">
      <alignment horizontal="left" vertical="center"/>
    </xf>
    <xf numFmtId="0" fontId="69" fillId="0" borderId="101" xfId="0" applyFont="1" applyBorder="1" applyAlignment="1">
      <alignment horizontal="center" vertical="center"/>
    </xf>
    <xf numFmtId="164" fontId="3" fillId="0" borderId="5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19" borderId="10" xfId="0" applyFont="1" applyFill="1" applyBorder="1" applyAlignment="1">
      <alignment vertical="center" wrapText="1"/>
    </xf>
    <xf numFmtId="0" fontId="3" fillId="19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26" xfId="0" applyFont="1" applyBorder="1" applyAlignment="1">
      <alignment vertical="center"/>
    </xf>
    <xf numFmtId="0" fontId="0" fillId="0" borderId="16" xfId="0" applyBorder="1"/>
    <xf numFmtId="164" fontId="0" fillId="0" borderId="12" xfId="0" applyNumberFormat="1" applyBorder="1"/>
    <xf numFmtId="0" fontId="10" fillId="19" borderId="0" xfId="0" applyFont="1" applyFill="1" applyAlignment="1">
      <alignment horizontal="center" vertical="center"/>
    </xf>
    <xf numFmtId="0" fontId="4" fillId="19" borderId="132" xfId="0" applyFont="1" applyFill="1" applyBorder="1"/>
    <xf numFmtId="0" fontId="3" fillId="19" borderId="0" xfId="0" applyFont="1" applyFill="1" applyAlignment="1">
      <alignment horizontal="center"/>
    </xf>
    <xf numFmtId="0" fontId="3" fillId="19" borderId="0" xfId="0" applyFont="1" applyFill="1"/>
    <xf numFmtId="0" fontId="4" fillId="19" borderId="0" xfId="0" applyFont="1" applyFill="1"/>
    <xf numFmtId="0" fontId="3" fillId="19" borderId="133" xfId="0" applyFont="1" applyFill="1" applyBorder="1"/>
    <xf numFmtId="0" fontId="4" fillId="19" borderId="132" xfId="0" applyFont="1" applyFill="1" applyBorder="1" applyAlignment="1">
      <alignment vertical="center"/>
    </xf>
    <xf numFmtId="0" fontId="5" fillId="19" borderId="132" xfId="0" applyFont="1" applyFill="1" applyBorder="1"/>
    <xf numFmtId="164" fontId="3" fillId="0" borderId="136" xfId="0" applyNumberFormat="1" applyFont="1" applyBorder="1" applyAlignment="1">
      <alignment horizontal="left" vertical="center" wrapText="1"/>
    </xf>
    <xf numFmtId="164" fontId="4" fillId="19" borderId="0" xfId="0" applyNumberFormat="1" applyFont="1" applyFill="1" applyAlignment="1">
      <alignment horizontal="center" vertical="center"/>
    </xf>
    <xf numFmtId="164" fontId="3" fillId="0" borderId="137" xfId="0" applyNumberFormat="1" applyFont="1" applyBorder="1" applyAlignment="1">
      <alignment horizontal="left" vertical="center" wrapText="1"/>
    </xf>
    <xf numFmtId="0" fontId="4" fillId="0" borderId="138" xfId="0" applyFont="1" applyBorder="1" applyAlignment="1">
      <alignment horizontal="center" vertical="center"/>
    </xf>
    <xf numFmtId="164" fontId="4" fillId="19" borderId="89" xfId="0" applyNumberFormat="1" applyFont="1" applyFill="1" applyBorder="1" applyAlignment="1">
      <alignment horizontal="center" vertical="center"/>
    </xf>
    <xf numFmtId="0" fontId="73" fillId="6" borderId="0" xfId="0" applyFont="1" applyFill="1" applyAlignment="1">
      <alignment vertical="center" wrapText="1"/>
    </xf>
    <xf numFmtId="164" fontId="4" fillId="2" borderId="10" xfId="0" applyNumberFormat="1" applyFont="1" applyFill="1" applyBorder="1" applyAlignment="1">
      <alignment horizontal="center" vertical="center"/>
    </xf>
    <xf numFmtId="0" fontId="5" fillId="21" borderId="10" xfId="0" applyFont="1" applyFill="1" applyBorder="1" applyAlignment="1">
      <alignment horizontal="left" vertical="center" wrapText="1"/>
    </xf>
    <xf numFmtId="0" fontId="3" fillId="21" borderId="11" xfId="0" applyFont="1" applyFill="1" applyBorder="1" applyAlignment="1">
      <alignment horizontal="center" vertical="center" wrapText="1"/>
    </xf>
    <xf numFmtId="165" fontId="69" fillId="0" borderId="10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left" vertical="center" wrapText="1"/>
    </xf>
    <xf numFmtId="6" fontId="69" fillId="0" borderId="5" xfId="0" applyNumberFormat="1" applyFont="1" applyBorder="1" applyAlignment="1">
      <alignment horizontal="center" vertical="center"/>
    </xf>
    <xf numFmtId="165" fontId="69" fillId="0" borderId="5" xfId="0" applyNumberFormat="1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left" vertical="center" wrapText="1"/>
    </xf>
    <xf numFmtId="6" fontId="69" fillId="0" borderId="0" xfId="0" applyNumberFormat="1" applyFont="1" applyAlignment="1">
      <alignment horizontal="center" vertical="center"/>
    </xf>
    <xf numFmtId="6" fontId="3" fillId="0" borderId="0" xfId="0" applyNumberFormat="1" applyFont="1" applyAlignment="1">
      <alignment horizontal="center" vertical="center"/>
    </xf>
    <xf numFmtId="0" fontId="3" fillId="21" borderId="10" xfId="0" applyFont="1" applyFill="1" applyBorder="1" applyAlignment="1">
      <alignment horizontal="center" vertical="center" wrapText="1"/>
    </xf>
    <xf numFmtId="38" fontId="69" fillId="0" borderId="10" xfId="0" applyNumberFormat="1" applyFont="1" applyBorder="1" applyAlignment="1">
      <alignment horizontal="center" vertical="center"/>
    </xf>
    <xf numFmtId="6" fontId="69" fillId="0" borderId="10" xfId="0" applyNumberFormat="1" applyFont="1" applyBorder="1" applyAlignment="1">
      <alignment horizontal="center" vertical="center"/>
    </xf>
    <xf numFmtId="38" fontId="69" fillId="0" borderId="5" xfId="0" applyNumberFormat="1" applyFont="1" applyBorder="1" applyAlignment="1">
      <alignment horizontal="center" vertical="center"/>
    </xf>
    <xf numFmtId="165" fontId="73" fillId="0" borderId="0" xfId="0" applyNumberFormat="1" applyFont="1" applyAlignment="1">
      <alignment horizontal="center" vertical="center"/>
    </xf>
    <xf numFmtId="165" fontId="73" fillId="6" borderId="104" xfId="0" applyNumberFormat="1" applyFont="1" applyFill="1" applyBorder="1" applyAlignment="1">
      <alignment horizontal="center" vertical="center"/>
    </xf>
    <xf numFmtId="165" fontId="73" fillId="6" borderId="105" xfId="0" applyNumberFormat="1" applyFont="1" applyFill="1" applyBorder="1" applyAlignment="1">
      <alignment horizontal="center" vertical="center"/>
    </xf>
    <xf numFmtId="165" fontId="72" fillId="2" borderId="0" xfId="0" applyNumberFormat="1" applyFont="1" applyFill="1" applyAlignment="1">
      <alignment horizontal="center" vertical="center"/>
    </xf>
    <xf numFmtId="0" fontId="69" fillId="0" borderId="116" xfId="0" applyFont="1" applyBorder="1" applyAlignment="1">
      <alignment horizontal="center" vertical="center"/>
    </xf>
    <xf numFmtId="0" fontId="69" fillId="0" borderId="114" xfId="0" applyFont="1" applyBorder="1" applyAlignment="1">
      <alignment horizontal="center" vertical="center"/>
    </xf>
    <xf numFmtId="0" fontId="69" fillId="0" borderId="112" xfId="0" applyFont="1" applyBorder="1" applyAlignment="1">
      <alignment horizontal="center" vertical="center"/>
    </xf>
    <xf numFmtId="165" fontId="3" fillId="2" borderId="0" xfId="0" applyNumberFormat="1" applyFont="1" applyFill="1" applyAlignment="1">
      <alignment vertical="center"/>
    </xf>
    <xf numFmtId="164" fontId="3" fillId="0" borderId="10" xfId="1" applyNumberFormat="1" applyFont="1" applyBorder="1" applyAlignment="1">
      <alignment horizontal="center" vertical="center"/>
    </xf>
    <xf numFmtId="164" fontId="69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64" fontId="75" fillId="22" borderId="10" xfId="0" applyNumberFormat="1" applyFont="1" applyFill="1" applyBorder="1" applyAlignment="1">
      <alignment horizontal="center" vertical="center" wrapText="1"/>
    </xf>
    <xf numFmtId="0" fontId="5" fillId="23" borderId="134" xfId="0" applyFont="1" applyFill="1" applyBorder="1" applyAlignment="1">
      <alignment vertical="center" wrapText="1"/>
    </xf>
    <xf numFmtId="0" fontId="3" fillId="23" borderId="32" xfId="0" applyFont="1" applyFill="1" applyBorder="1" applyAlignment="1">
      <alignment horizontal="center" vertical="center" wrapText="1"/>
    </xf>
    <xf numFmtId="0" fontId="3" fillId="23" borderId="10" xfId="0" applyFont="1" applyFill="1" applyBorder="1" applyAlignment="1">
      <alignment horizontal="center" vertical="center" wrapText="1"/>
    </xf>
    <xf numFmtId="0" fontId="3" fillId="23" borderId="33" xfId="0" applyFont="1" applyFill="1" applyBorder="1" applyAlignment="1">
      <alignment horizontal="center" vertical="center" wrapText="1"/>
    </xf>
    <xf numFmtId="165" fontId="75" fillId="23" borderId="10" xfId="0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164" fontId="4" fillId="6" borderId="12" xfId="0" applyNumberFormat="1" applyFont="1" applyFill="1" applyBorder="1" applyAlignment="1">
      <alignment vertical="center" wrapText="1"/>
    </xf>
    <xf numFmtId="164" fontId="24" fillId="8" borderId="12" xfId="0" applyNumberFormat="1" applyFont="1" applyFill="1" applyBorder="1" applyAlignment="1">
      <alignment vertical="center" wrapText="1"/>
    </xf>
    <xf numFmtId="164" fontId="4" fillId="6" borderId="10" xfId="0" applyNumberFormat="1" applyFont="1" applyFill="1" applyBorder="1" applyAlignment="1">
      <alignment vertical="center" wrapText="1"/>
    </xf>
    <xf numFmtId="164" fontId="24" fillId="8" borderId="10" xfId="0" applyNumberFormat="1" applyFont="1" applyFill="1" applyBorder="1" applyAlignment="1">
      <alignment vertical="center" wrapText="1"/>
    </xf>
    <xf numFmtId="164" fontId="69" fillId="0" borderId="0" xfId="0" applyNumberFormat="1" applyFont="1" applyAlignment="1">
      <alignment horizontal="center" vertical="center"/>
    </xf>
    <xf numFmtId="164" fontId="3" fillId="0" borderId="93" xfId="1" applyNumberFormat="1" applyFont="1" applyBorder="1" applyAlignment="1">
      <alignment horizontal="center" vertical="center"/>
    </xf>
    <xf numFmtId="164" fontId="3" fillId="0" borderId="94" xfId="1" applyNumberFormat="1" applyFont="1" applyBorder="1" applyAlignment="1">
      <alignment horizontal="center" vertical="center"/>
    </xf>
    <xf numFmtId="164" fontId="3" fillId="0" borderId="107" xfId="1" applyNumberFormat="1" applyFont="1" applyBorder="1" applyAlignment="1">
      <alignment horizontal="center" vertical="center"/>
    </xf>
    <xf numFmtId="164" fontId="3" fillId="0" borderId="108" xfId="1" applyNumberFormat="1" applyFont="1" applyBorder="1" applyAlignment="1">
      <alignment horizontal="center" vertical="center"/>
    </xf>
    <xf numFmtId="165" fontId="21" fillId="7" borderId="5" xfId="0" applyNumberFormat="1" applyFont="1" applyFill="1" applyBorder="1" applyAlignment="1">
      <alignment horizontal="center" vertical="center"/>
    </xf>
    <xf numFmtId="165" fontId="21" fillId="7" borderId="50" xfId="0" applyNumberFormat="1" applyFont="1" applyFill="1" applyBorder="1" applyAlignment="1">
      <alignment horizontal="center" vertical="center"/>
    </xf>
    <xf numFmtId="165" fontId="21" fillId="7" borderId="0" xfId="0" applyNumberFormat="1" applyFont="1" applyFill="1" applyAlignment="1">
      <alignment horizontal="center" vertical="center"/>
    </xf>
    <xf numFmtId="164" fontId="3" fillId="0" borderId="99" xfId="1" applyNumberFormat="1" applyFont="1" applyBorder="1" applyAlignment="1">
      <alignment horizontal="center" vertical="center"/>
    </xf>
    <xf numFmtId="165" fontId="72" fillId="7" borderId="5" xfId="0" applyNumberFormat="1" applyFont="1" applyFill="1" applyBorder="1" applyAlignment="1">
      <alignment horizontal="center" vertical="center"/>
    </xf>
    <xf numFmtId="165" fontId="72" fillId="7" borderId="6" xfId="0" applyNumberFormat="1" applyFont="1" applyFill="1" applyBorder="1" applyAlignment="1">
      <alignment horizontal="center" vertical="center"/>
    </xf>
    <xf numFmtId="165" fontId="21" fillId="7" borderId="4" xfId="0" applyNumberFormat="1" applyFont="1" applyFill="1" applyBorder="1" applyAlignment="1">
      <alignment horizontal="center" vertical="center"/>
    </xf>
    <xf numFmtId="164" fontId="3" fillId="0" borderId="107" xfId="0" applyNumberFormat="1" applyFont="1" applyBorder="1" applyAlignment="1">
      <alignment horizontal="center" vertical="center"/>
    </xf>
    <xf numFmtId="164" fontId="3" fillId="0" borderId="108" xfId="0" applyNumberFormat="1" applyFont="1" applyBorder="1" applyAlignment="1">
      <alignment horizontal="center" vertical="center"/>
    </xf>
    <xf numFmtId="164" fontId="3" fillId="0" borderId="93" xfId="0" applyNumberFormat="1" applyFont="1" applyBorder="1" applyAlignment="1">
      <alignment horizontal="center" vertical="center"/>
    </xf>
    <xf numFmtId="164" fontId="3" fillId="0" borderId="94" xfId="0" applyNumberFormat="1" applyFont="1" applyBorder="1" applyAlignment="1">
      <alignment horizontal="center" vertical="center"/>
    </xf>
    <xf numFmtId="165" fontId="21" fillId="7" borderId="6" xfId="0" applyNumberFormat="1" applyFont="1" applyFill="1" applyBorder="1" applyAlignment="1">
      <alignment horizontal="center" vertical="center"/>
    </xf>
    <xf numFmtId="164" fontId="3" fillId="0" borderId="96" xfId="1" applyNumberFormat="1" applyFont="1" applyBorder="1" applyAlignment="1">
      <alignment horizontal="center" vertical="center"/>
    </xf>
    <xf numFmtId="165" fontId="21" fillId="7" borderId="5" xfId="0" applyNumberFormat="1" applyFont="1" applyFill="1" applyBorder="1" applyAlignment="1">
      <alignment horizontal="center" vertical="center" wrapText="1"/>
    </xf>
    <xf numFmtId="165" fontId="21" fillId="7" borderId="6" xfId="0" applyNumberFormat="1" applyFont="1" applyFill="1" applyBorder="1" applyAlignment="1">
      <alignment horizontal="center" vertical="center" wrapText="1"/>
    </xf>
    <xf numFmtId="165" fontId="21" fillId="7" borderId="7" xfId="0" applyNumberFormat="1" applyFont="1" applyFill="1" applyBorder="1" applyAlignment="1">
      <alignment horizontal="center" vertical="center" wrapText="1"/>
    </xf>
    <xf numFmtId="165" fontId="21" fillId="7" borderId="9" xfId="0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165" fontId="3" fillId="2" borderId="0" xfId="1" applyNumberFormat="1" applyFont="1" applyFill="1" applyAlignment="1">
      <alignment horizontal="center" vertical="center"/>
    </xf>
    <xf numFmtId="164" fontId="3" fillId="0" borderId="98" xfId="1" applyNumberFormat="1" applyFont="1" applyBorder="1" applyAlignment="1">
      <alignment horizontal="center" vertical="center"/>
    </xf>
    <xf numFmtId="164" fontId="3" fillId="0" borderId="100" xfId="1" applyNumberFormat="1" applyFont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74" fillId="7" borderId="5" xfId="0" applyNumberFormat="1" applyFont="1" applyFill="1" applyBorder="1" applyAlignment="1">
      <alignment horizontal="center" vertical="center"/>
    </xf>
    <xf numFmtId="165" fontId="74" fillId="7" borderId="6" xfId="0" applyNumberFormat="1" applyFont="1" applyFill="1" applyBorder="1" applyAlignment="1">
      <alignment horizontal="center" vertical="center"/>
    </xf>
    <xf numFmtId="164" fontId="3" fillId="0" borderId="97" xfId="1" applyNumberFormat="1" applyFont="1" applyBorder="1" applyAlignment="1">
      <alignment horizontal="center" vertical="center"/>
    </xf>
    <xf numFmtId="165" fontId="21" fillId="2" borderId="0" xfId="0" applyNumberFormat="1" applyFont="1" applyFill="1" applyAlignment="1">
      <alignment horizontal="center" vertical="center" wrapText="1"/>
    </xf>
    <xf numFmtId="165" fontId="21" fillId="7" borderId="56" xfId="0" applyNumberFormat="1" applyFont="1" applyFill="1" applyBorder="1" applyAlignment="1">
      <alignment horizontal="center" vertical="center"/>
    </xf>
    <xf numFmtId="164" fontId="3" fillId="0" borderId="92" xfId="1" applyNumberFormat="1" applyFont="1" applyBorder="1" applyAlignment="1">
      <alignment horizontal="center" vertical="center"/>
    </xf>
    <xf numFmtId="164" fontId="3" fillId="0" borderId="95" xfId="1" applyNumberFormat="1" applyFont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49" fillId="0" borderId="50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70" fillId="20" borderId="11" xfId="0" applyFont="1" applyFill="1" applyBorder="1" applyAlignment="1">
      <alignment horizontal="center" vertical="center"/>
    </xf>
    <xf numFmtId="0" fontId="70" fillId="20" borderId="16" xfId="0" applyFont="1" applyFill="1" applyBorder="1" applyAlignment="1">
      <alignment horizontal="center" vertical="center"/>
    </xf>
    <xf numFmtId="0" fontId="70" fillId="20" borderId="1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6" fontId="69" fillId="0" borderId="11" xfId="0" applyNumberFormat="1" applyFont="1" applyBorder="1" applyAlignment="1">
      <alignment horizontal="center" vertical="center"/>
    </xf>
    <xf numFmtId="6" fontId="69" fillId="0" borderId="16" xfId="0" applyNumberFormat="1" applyFont="1" applyBorder="1" applyAlignment="1">
      <alignment horizontal="center" vertical="center"/>
    </xf>
    <xf numFmtId="6" fontId="69" fillId="0" borderId="12" xfId="0" applyNumberFormat="1" applyFont="1" applyBorder="1" applyAlignment="1">
      <alignment horizontal="center" vertical="center"/>
    </xf>
    <xf numFmtId="1" fontId="78" fillId="0" borderId="0" xfId="0" applyNumberFormat="1" applyFont="1" applyAlignment="1">
      <alignment horizontal="center" vertical="center" wrapText="1"/>
    </xf>
    <xf numFmtId="164" fontId="3" fillId="0" borderId="10" xfId="1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0" borderId="114" xfId="1" applyNumberFormat="1" applyFont="1" applyBorder="1" applyAlignment="1">
      <alignment horizontal="center" vertical="center"/>
    </xf>
    <xf numFmtId="164" fontId="3" fillId="0" borderId="140" xfId="1" applyNumberFormat="1" applyFont="1" applyBorder="1" applyAlignment="1">
      <alignment horizontal="center" vertical="center"/>
    </xf>
    <xf numFmtId="164" fontId="3" fillId="0" borderId="115" xfId="1" applyNumberFormat="1" applyFont="1" applyBorder="1" applyAlignment="1">
      <alignment horizontal="center" vertical="center"/>
    </xf>
    <xf numFmtId="165" fontId="21" fillId="7" borderId="8" xfId="0" applyNumberFormat="1" applyFont="1" applyFill="1" applyBorder="1" applyAlignment="1">
      <alignment horizontal="center" vertical="center"/>
    </xf>
    <xf numFmtId="165" fontId="21" fillId="7" borderId="9" xfId="0" applyNumberFormat="1" applyFont="1" applyFill="1" applyBorder="1" applyAlignment="1">
      <alignment horizontal="center" vertical="center"/>
    </xf>
    <xf numFmtId="165" fontId="3" fillId="20" borderId="11" xfId="0" applyNumberFormat="1" applyFont="1" applyFill="1" applyBorder="1" applyAlignment="1">
      <alignment horizontal="center" vertical="center" wrapText="1"/>
    </xf>
    <xf numFmtId="165" fontId="3" fillId="20" borderId="16" xfId="0" applyNumberFormat="1" applyFont="1" applyFill="1" applyBorder="1" applyAlignment="1">
      <alignment horizontal="center" vertical="center" wrapText="1"/>
    </xf>
    <xf numFmtId="165" fontId="3" fillId="20" borderId="12" xfId="0" applyNumberFormat="1" applyFont="1" applyFill="1" applyBorder="1" applyAlignment="1">
      <alignment horizontal="center" vertical="center" wrapText="1"/>
    </xf>
    <xf numFmtId="164" fontId="3" fillId="0" borderId="116" xfId="1" applyNumberFormat="1" applyFont="1" applyBorder="1" applyAlignment="1">
      <alignment horizontal="center" vertical="center"/>
    </xf>
    <xf numFmtId="164" fontId="3" fillId="0" borderId="117" xfId="1" applyNumberFormat="1" applyFont="1" applyBorder="1" applyAlignment="1">
      <alignment horizontal="center" vertical="center"/>
    </xf>
    <xf numFmtId="164" fontId="3" fillId="0" borderId="139" xfId="1" applyNumberFormat="1" applyFont="1" applyBorder="1" applyAlignment="1">
      <alignment horizontal="center" vertical="center"/>
    </xf>
    <xf numFmtId="165" fontId="21" fillId="7" borderId="7" xfId="0" applyNumberFormat="1" applyFont="1" applyFill="1" applyBorder="1" applyAlignment="1">
      <alignment horizontal="center" vertical="center"/>
    </xf>
    <xf numFmtId="0" fontId="78" fillId="0" borderId="0" xfId="0" applyFont="1" applyAlignment="1">
      <alignment horizontal="center" vertical="center" wrapText="1"/>
    </xf>
    <xf numFmtId="164" fontId="3" fillId="0" borderId="112" xfId="1" applyNumberFormat="1" applyFont="1" applyBorder="1" applyAlignment="1">
      <alignment horizontal="center" vertical="center"/>
    </xf>
    <xf numFmtId="164" fontId="3" fillId="0" borderId="141" xfId="1" applyNumberFormat="1" applyFont="1" applyBorder="1" applyAlignment="1">
      <alignment horizontal="center" vertical="center"/>
    </xf>
    <xf numFmtId="164" fontId="3" fillId="0" borderId="113" xfId="1" applyNumberFormat="1" applyFont="1" applyBorder="1" applyAlignment="1">
      <alignment horizontal="center" vertical="center"/>
    </xf>
    <xf numFmtId="164" fontId="4" fillId="6" borderId="11" xfId="0" applyNumberFormat="1" applyFont="1" applyFill="1" applyBorder="1" applyAlignment="1">
      <alignment horizontal="center" vertical="center"/>
    </xf>
    <xf numFmtId="164" fontId="4" fillId="6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/>
    </xf>
    <xf numFmtId="0" fontId="25" fillId="5" borderId="18" xfId="0" applyFont="1" applyFill="1" applyBorder="1" applyAlignment="1">
      <alignment horizontal="center" vertical="center"/>
    </xf>
    <xf numFmtId="0" fontId="25" fillId="5" borderId="19" xfId="0" applyFont="1" applyFill="1" applyBorder="1" applyAlignment="1">
      <alignment horizontal="center" vertical="center"/>
    </xf>
    <xf numFmtId="0" fontId="25" fillId="5" borderId="20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25" xfId="0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 wrapText="1"/>
    </xf>
    <xf numFmtId="3" fontId="3" fillId="0" borderId="16" xfId="0" applyNumberFormat="1" applyFont="1" applyBorder="1" applyAlignment="1">
      <alignment horizontal="left" vertical="center" wrapText="1"/>
    </xf>
    <xf numFmtId="3" fontId="3" fillId="0" borderId="12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24" fillId="8" borderId="11" xfId="0" applyNumberFormat="1" applyFont="1" applyFill="1" applyBorder="1" applyAlignment="1">
      <alignment horizontal="center" vertical="center"/>
    </xf>
    <xf numFmtId="164" fontId="24" fillId="8" borderId="12" xfId="0" applyNumberFormat="1" applyFont="1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27" fillId="9" borderId="0" xfId="0" applyFont="1" applyFill="1" applyAlignment="1">
      <alignment horizontal="center" vertical="center"/>
    </xf>
    <xf numFmtId="0" fontId="27" fillId="9" borderId="25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4" fillId="0" borderId="47" xfId="0" applyNumberFormat="1" applyFont="1" applyBorder="1" applyAlignment="1">
      <alignment horizontal="center" vertical="center"/>
    </xf>
    <xf numFmtId="164" fontId="4" fillId="0" borderId="48" xfId="0" applyNumberFormat="1" applyFont="1" applyBorder="1" applyAlignment="1">
      <alignment horizontal="center" vertical="center"/>
    </xf>
    <xf numFmtId="164" fontId="4" fillId="0" borderId="49" xfId="0" applyNumberFormat="1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164" fontId="4" fillId="0" borderId="40" xfId="0" applyNumberFormat="1" applyFont="1" applyBorder="1" applyAlignment="1">
      <alignment horizontal="center" vertical="center"/>
    </xf>
    <xf numFmtId="0" fontId="21" fillId="5" borderId="34" xfId="0" applyFont="1" applyFill="1" applyBorder="1" applyAlignment="1">
      <alignment horizontal="center" vertical="center" wrapText="1"/>
    </xf>
    <xf numFmtId="0" fontId="21" fillId="5" borderId="35" xfId="0" applyFont="1" applyFill="1" applyBorder="1" applyAlignment="1">
      <alignment horizontal="center" vertical="center" wrapText="1"/>
    </xf>
    <xf numFmtId="0" fontId="21" fillId="5" borderId="36" xfId="0" applyFont="1" applyFill="1" applyBorder="1" applyAlignment="1">
      <alignment horizontal="center" vertical="center" wrapText="1"/>
    </xf>
    <xf numFmtId="1" fontId="23" fillId="7" borderId="11" xfId="0" applyNumberFormat="1" applyFont="1" applyFill="1" applyBorder="1" applyAlignment="1">
      <alignment horizontal="left" vertical="center" wrapText="1"/>
    </xf>
    <xf numFmtId="1" fontId="23" fillId="7" borderId="16" xfId="0" applyNumberFormat="1" applyFont="1" applyFill="1" applyBorder="1" applyAlignment="1">
      <alignment horizontal="left" vertical="center" wrapText="1"/>
    </xf>
    <xf numFmtId="1" fontId="23" fillId="7" borderId="1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center" vertical="center" wrapText="1"/>
    </xf>
    <xf numFmtId="164" fontId="23" fillId="7" borderId="11" xfId="0" applyNumberFormat="1" applyFont="1" applyFill="1" applyBorder="1" applyAlignment="1">
      <alignment horizontal="center" vertical="center"/>
    </xf>
    <xf numFmtId="164" fontId="23" fillId="7" borderId="12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28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0" fillId="6" borderId="52" xfId="0" applyFont="1" applyFill="1" applyBorder="1" applyAlignment="1">
      <alignment horizontal="left" vertical="center"/>
    </xf>
    <xf numFmtId="0" fontId="10" fillId="6" borderId="0" xfId="0" applyFont="1" applyFill="1" applyAlignment="1">
      <alignment horizontal="left" vertical="center"/>
    </xf>
    <xf numFmtId="0" fontId="3" fillId="12" borderId="34" xfId="0" applyFont="1" applyFill="1" applyBorder="1" applyAlignment="1">
      <alignment horizontal="center" vertical="center" wrapText="1"/>
    </xf>
    <xf numFmtId="0" fontId="3" fillId="12" borderId="35" xfId="0" applyFont="1" applyFill="1" applyBorder="1" applyAlignment="1">
      <alignment horizontal="center" vertical="center" wrapText="1"/>
    </xf>
    <xf numFmtId="0" fontId="3" fillId="12" borderId="36" xfId="0" applyFont="1" applyFill="1" applyBorder="1" applyAlignment="1">
      <alignment horizontal="center" vertical="center" wrapText="1"/>
    </xf>
    <xf numFmtId="0" fontId="25" fillId="12" borderId="17" xfId="0" applyFont="1" applyFill="1" applyBorder="1" applyAlignment="1">
      <alignment horizontal="center" vertical="center"/>
    </xf>
    <xf numFmtId="0" fontId="25" fillId="12" borderId="18" xfId="0" applyFont="1" applyFill="1" applyBorder="1" applyAlignment="1">
      <alignment horizontal="center" vertical="center"/>
    </xf>
    <xf numFmtId="0" fontId="25" fillId="12" borderId="19" xfId="0" applyFont="1" applyFill="1" applyBorder="1" applyAlignment="1">
      <alignment horizontal="center" vertical="center"/>
    </xf>
    <xf numFmtId="0" fontId="25" fillId="12" borderId="20" xfId="0" applyFont="1" applyFill="1" applyBorder="1" applyAlignment="1">
      <alignment horizontal="center" vertical="center"/>
    </xf>
    <xf numFmtId="0" fontId="25" fillId="12" borderId="7" xfId="0" applyFont="1" applyFill="1" applyBorder="1" applyAlignment="1">
      <alignment horizontal="center" vertical="center"/>
    </xf>
    <xf numFmtId="0" fontId="25" fillId="12" borderId="2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" fillId="0" borderId="118" xfId="0" applyFont="1" applyBorder="1" applyAlignment="1">
      <alignment horizontal="center" vertical="center"/>
    </xf>
    <xf numFmtId="0" fontId="1" fillId="0" borderId="119" xfId="0" applyFont="1" applyBorder="1" applyAlignment="1">
      <alignment horizontal="center" vertical="center"/>
    </xf>
    <xf numFmtId="0" fontId="1" fillId="0" borderId="12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27" fillId="9" borderId="0" xfId="0" applyFont="1" applyFill="1" applyAlignment="1">
      <alignment horizontal="center" vertical="center" wrapText="1"/>
    </xf>
    <xf numFmtId="0" fontId="21" fillId="13" borderId="34" xfId="0" applyFont="1" applyFill="1" applyBorder="1" applyAlignment="1">
      <alignment horizontal="center" vertical="center" wrapText="1"/>
    </xf>
    <xf numFmtId="0" fontId="21" fillId="13" borderId="35" xfId="0" applyFont="1" applyFill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  <xf numFmtId="0" fontId="23" fillId="9" borderId="0" xfId="0" applyFont="1" applyFill="1" applyAlignment="1">
      <alignment horizontal="center" vertical="center"/>
    </xf>
    <xf numFmtId="0" fontId="23" fillId="9" borderId="25" xfId="0" applyFont="1" applyFill="1" applyBorder="1" applyAlignment="1">
      <alignment horizontal="center" vertical="center"/>
    </xf>
    <xf numFmtId="0" fontId="21" fillId="13" borderId="11" xfId="0" applyFont="1" applyFill="1" applyBorder="1" applyAlignment="1">
      <alignment horizontal="center" vertical="center" wrapText="1"/>
    </xf>
    <xf numFmtId="0" fontId="21" fillId="13" borderId="12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/>
    </xf>
    <xf numFmtId="0" fontId="25" fillId="13" borderId="17" xfId="0" applyFont="1" applyFill="1" applyBorder="1" applyAlignment="1">
      <alignment horizontal="center" vertical="center"/>
    </xf>
    <xf numFmtId="0" fontId="25" fillId="13" borderId="18" xfId="0" applyFont="1" applyFill="1" applyBorder="1" applyAlignment="1">
      <alignment horizontal="center" vertical="center"/>
    </xf>
    <xf numFmtId="0" fontId="25" fillId="13" borderId="19" xfId="0" applyFont="1" applyFill="1" applyBorder="1" applyAlignment="1">
      <alignment horizontal="center" vertical="center"/>
    </xf>
    <xf numFmtId="0" fontId="25" fillId="13" borderId="20" xfId="0" applyFont="1" applyFill="1" applyBorder="1" applyAlignment="1">
      <alignment horizontal="center" vertical="center"/>
    </xf>
    <xf numFmtId="0" fontId="25" fillId="13" borderId="7" xfId="0" applyFont="1" applyFill="1" applyBorder="1" applyAlignment="1">
      <alignment horizontal="center" vertical="center"/>
    </xf>
    <xf numFmtId="0" fontId="25" fillId="13" borderId="21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 wrapText="1"/>
    </xf>
    <xf numFmtId="1" fontId="3" fillId="0" borderId="11" xfId="0" applyNumberFormat="1" applyFont="1" applyBorder="1" applyAlignment="1">
      <alignment horizontal="left" vertical="center" wrapText="1"/>
    </xf>
    <xf numFmtId="1" fontId="3" fillId="0" borderId="16" xfId="0" applyNumberFormat="1" applyFont="1" applyBorder="1" applyAlignment="1">
      <alignment horizontal="left" vertical="center" wrapText="1"/>
    </xf>
    <xf numFmtId="1" fontId="3" fillId="0" borderId="12" xfId="0" applyNumberFormat="1" applyFont="1" applyBorder="1" applyAlignment="1">
      <alignment horizontal="left" vertical="center" wrapText="1"/>
    </xf>
    <xf numFmtId="0" fontId="28" fillId="13" borderId="11" xfId="0" applyFont="1" applyFill="1" applyBorder="1" applyAlignment="1">
      <alignment horizontal="center" vertical="center" wrapText="1"/>
    </xf>
    <xf numFmtId="0" fontId="28" fillId="13" borderId="12" xfId="0" applyFont="1" applyFill="1" applyBorder="1" applyAlignment="1">
      <alignment horizontal="center" vertical="center" wrapText="1"/>
    </xf>
    <xf numFmtId="0" fontId="28" fillId="13" borderId="34" xfId="0" applyFont="1" applyFill="1" applyBorder="1" applyAlignment="1">
      <alignment horizontal="center" vertical="center" wrapText="1"/>
    </xf>
    <xf numFmtId="0" fontId="28" fillId="13" borderId="35" xfId="0" applyFont="1" applyFill="1" applyBorder="1" applyAlignment="1">
      <alignment horizontal="center" vertical="center" wrapText="1"/>
    </xf>
    <xf numFmtId="0" fontId="28" fillId="13" borderId="36" xfId="0" applyFont="1" applyFill="1" applyBorder="1" applyAlignment="1">
      <alignment horizontal="center" vertical="center" wrapText="1"/>
    </xf>
    <xf numFmtId="3" fontId="24" fillId="8" borderId="11" xfId="0" applyNumberFormat="1" applyFont="1" applyFill="1" applyBorder="1" applyAlignment="1">
      <alignment horizontal="left" vertical="center" wrapText="1"/>
    </xf>
    <xf numFmtId="3" fontId="24" fillId="8" borderId="16" xfId="0" applyNumberFormat="1" applyFont="1" applyFill="1" applyBorder="1" applyAlignment="1">
      <alignment horizontal="left" vertical="center" wrapText="1"/>
    </xf>
    <xf numFmtId="3" fontId="24" fillId="8" borderId="12" xfId="0" applyNumberFormat="1" applyFont="1" applyFill="1" applyBorder="1" applyAlignment="1">
      <alignment horizontal="left" vertical="center" wrapText="1"/>
    </xf>
    <xf numFmtId="1" fontId="23" fillId="7" borderId="11" xfId="0" applyNumberFormat="1" applyFont="1" applyFill="1" applyBorder="1" applyAlignment="1">
      <alignment horizontal="center" vertical="center" wrapText="1"/>
    </xf>
    <xf numFmtId="1" fontId="23" fillId="7" borderId="16" xfId="0" applyNumberFormat="1" applyFont="1" applyFill="1" applyBorder="1" applyAlignment="1">
      <alignment horizontal="center" vertical="center" wrapText="1"/>
    </xf>
    <xf numFmtId="1" fontId="23" fillId="7" borderId="12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4" fillId="13" borderId="17" xfId="0" applyFont="1" applyFill="1" applyBorder="1" applyAlignment="1">
      <alignment horizontal="center" vertical="center"/>
    </xf>
    <xf numFmtId="0" fontId="34" fillId="13" borderId="18" xfId="0" applyFont="1" applyFill="1" applyBorder="1" applyAlignment="1">
      <alignment horizontal="center" vertical="center"/>
    </xf>
    <xf numFmtId="0" fontId="34" fillId="13" borderId="19" xfId="0" applyFont="1" applyFill="1" applyBorder="1" applyAlignment="1">
      <alignment horizontal="center" vertical="center"/>
    </xf>
    <xf numFmtId="0" fontId="34" fillId="13" borderId="20" xfId="0" applyFont="1" applyFill="1" applyBorder="1" applyAlignment="1">
      <alignment horizontal="center" vertical="center"/>
    </xf>
    <xf numFmtId="0" fontId="34" fillId="13" borderId="7" xfId="0" applyFont="1" applyFill="1" applyBorder="1" applyAlignment="1">
      <alignment horizontal="center" vertical="center"/>
    </xf>
    <xf numFmtId="0" fontId="34" fillId="13" borderId="21" xfId="0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left" vertical="center" wrapText="1"/>
    </xf>
    <xf numFmtId="164" fontId="4" fillId="6" borderId="16" xfId="0" applyNumberFormat="1" applyFont="1" applyFill="1" applyBorder="1" applyAlignment="1">
      <alignment horizontal="center" vertical="center"/>
    </xf>
    <xf numFmtId="0" fontId="1" fillId="6" borderId="53" xfId="0" applyFont="1" applyFill="1" applyBorder="1" applyAlignment="1">
      <alignment horizontal="center" vertical="center"/>
    </xf>
    <xf numFmtId="0" fontId="1" fillId="6" borderId="54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1" fontId="24" fillId="8" borderId="11" xfId="0" applyNumberFormat="1" applyFont="1" applyFill="1" applyBorder="1" applyAlignment="1">
      <alignment horizontal="left" vertical="center" wrapText="1"/>
    </xf>
    <xf numFmtId="1" fontId="24" fillId="8" borderId="16" xfId="0" applyNumberFormat="1" applyFont="1" applyFill="1" applyBorder="1" applyAlignment="1">
      <alignment horizontal="left" vertical="center" wrapText="1"/>
    </xf>
    <xf numFmtId="1" fontId="24" fillId="8" borderId="12" xfId="0" applyNumberFormat="1" applyFont="1" applyFill="1" applyBorder="1" applyAlignment="1">
      <alignment horizontal="left" vertical="center" wrapText="1"/>
    </xf>
    <xf numFmtId="5" fontId="24" fillId="8" borderId="11" xfId="0" applyNumberFormat="1" applyFont="1" applyFill="1" applyBorder="1" applyAlignment="1">
      <alignment horizontal="center" vertical="center"/>
    </xf>
    <xf numFmtId="5" fontId="24" fillId="8" borderId="12" xfId="0" applyNumberFormat="1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 wrapText="1"/>
    </xf>
    <xf numFmtId="0" fontId="3" fillId="9" borderId="0" xfId="0" applyFont="1" applyFill="1" applyAlignment="1">
      <alignment horizontal="center" vertical="center"/>
    </xf>
    <xf numFmtId="164" fontId="3" fillId="0" borderId="11" xfId="0" applyNumberFormat="1" applyFont="1" applyBorder="1" applyAlignment="1">
      <alignment horizontal="left" vertical="center" wrapText="1"/>
    </xf>
    <xf numFmtId="164" fontId="3" fillId="0" borderId="16" xfId="0" applyNumberFormat="1" applyFont="1" applyBorder="1" applyAlignment="1">
      <alignment horizontal="left" vertical="center" wrapText="1"/>
    </xf>
    <xf numFmtId="164" fontId="3" fillId="0" borderId="12" xfId="0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6" fontId="4" fillId="0" borderId="11" xfId="0" applyNumberFormat="1" applyFont="1" applyBorder="1" applyAlignment="1">
      <alignment horizontal="center" vertical="center"/>
    </xf>
    <xf numFmtId="6" fontId="4" fillId="0" borderId="12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6" fontId="4" fillId="0" borderId="16" xfId="0" applyNumberFormat="1" applyFont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75" fillId="23" borderId="109" xfId="0" applyFont="1" applyFill="1" applyBorder="1" applyAlignment="1">
      <alignment horizontal="center" vertical="center" wrapText="1"/>
    </xf>
    <xf numFmtId="0" fontId="75" fillId="23" borderId="110" xfId="0" applyFont="1" applyFill="1" applyBorder="1" applyAlignment="1">
      <alignment horizontal="center" vertical="center" wrapText="1"/>
    </xf>
    <xf numFmtId="0" fontId="75" fillId="23" borderId="135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6" xfId="0" applyNumberFormat="1" applyFont="1" applyFill="1" applyBorder="1" applyAlignment="1">
      <alignment horizontal="center" vertical="center"/>
    </xf>
    <xf numFmtId="0" fontId="25" fillId="23" borderId="127" xfId="0" applyFont="1" applyFill="1" applyBorder="1" applyAlignment="1">
      <alignment horizontal="center" vertical="center"/>
    </xf>
    <xf numFmtId="0" fontId="25" fillId="23" borderId="128" xfId="0" applyFont="1" applyFill="1" applyBorder="1" applyAlignment="1">
      <alignment horizontal="center" vertical="center"/>
    </xf>
    <xf numFmtId="0" fontId="25" fillId="23" borderId="129" xfId="0" applyFont="1" applyFill="1" applyBorder="1" applyAlignment="1">
      <alignment horizontal="center" vertical="center"/>
    </xf>
    <xf numFmtId="0" fontId="25" fillId="23" borderId="130" xfId="0" applyFont="1" applyFill="1" applyBorder="1" applyAlignment="1">
      <alignment horizontal="center" vertical="center"/>
    </xf>
    <xf numFmtId="0" fontId="25" fillId="23" borderId="7" xfId="0" applyFont="1" applyFill="1" applyBorder="1" applyAlignment="1">
      <alignment horizontal="center" vertical="center"/>
    </xf>
    <xf numFmtId="0" fontId="25" fillId="23" borderId="131" xfId="0" applyFont="1" applyFill="1" applyBorder="1" applyAlignment="1">
      <alignment horizontal="center" vertical="center"/>
    </xf>
    <xf numFmtId="0" fontId="10" fillId="19" borderId="132" xfId="0" applyFont="1" applyFill="1" applyBorder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19" borderId="133" xfId="0" applyFont="1" applyFill="1" applyBorder="1" applyAlignment="1">
      <alignment horizontal="center" vertical="center"/>
    </xf>
    <xf numFmtId="0" fontId="3" fillId="19" borderId="0" xfId="0" applyFont="1" applyFill="1" applyAlignment="1">
      <alignment horizontal="center" vertical="center" wrapText="1"/>
    </xf>
    <xf numFmtId="0" fontId="3" fillId="19" borderId="0" xfId="0" applyFont="1" applyFill="1" applyAlignment="1">
      <alignment horizontal="center" vertical="center"/>
    </xf>
    <xf numFmtId="0" fontId="23" fillId="19" borderId="0" xfId="0" applyFont="1" applyFill="1" applyAlignment="1">
      <alignment horizontal="center" vertical="center" wrapText="1"/>
    </xf>
    <xf numFmtId="0" fontId="23" fillId="19" borderId="133" xfId="0" applyFont="1" applyFill="1" applyBorder="1" applyAlignment="1">
      <alignment horizontal="center" vertical="center" wrapText="1"/>
    </xf>
    <xf numFmtId="0" fontId="4" fillId="0" borderId="138" xfId="0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131" xfId="0" applyNumberFormat="1" applyFont="1" applyBorder="1" applyAlignment="1">
      <alignment horizontal="center" vertical="center"/>
    </xf>
    <xf numFmtId="0" fontId="76" fillId="0" borderId="0" xfId="0" applyFont="1" applyAlignment="1">
      <alignment horizontal="left" vertical="center" wrapText="1"/>
    </xf>
    <xf numFmtId="0" fontId="79" fillId="2" borderId="122" xfId="0" applyFont="1" applyFill="1" applyBorder="1" applyAlignment="1">
      <alignment horizontal="center" vertical="center"/>
    </xf>
    <xf numFmtId="0" fontId="79" fillId="2" borderId="123" xfId="0" applyFont="1" applyFill="1" applyBorder="1" applyAlignment="1">
      <alignment horizontal="center" vertical="center"/>
    </xf>
    <xf numFmtId="0" fontId="79" fillId="2" borderId="124" xfId="0" applyFont="1" applyFill="1" applyBorder="1" applyAlignment="1">
      <alignment horizontal="center" vertical="center"/>
    </xf>
    <xf numFmtId="0" fontId="80" fillId="0" borderId="0" xfId="0" applyFont="1" applyAlignment="1">
      <alignment horizontal="center" vertical="center" wrapText="1"/>
    </xf>
    <xf numFmtId="0" fontId="80" fillId="0" borderId="0" xfId="0" applyFont="1" applyAlignment="1">
      <alignment horizontal="center" vertical="center"/>
    </xf>
    <xf numFmtId="0" fontId="80" fillId="0" borderId="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165" fontId="3" fillId="19" borderId="11" xfId="0" applyNumberFormat="1" applyFont="1" applyFill="1" applyBorder="1" applyAlignment="1">
      <alignment horizontal="center" vertical="center" wrapText="1"/>
    </xf>
    <xf numFmtId="165" fontId="3" fillId="19" borderId="16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/>
    </xf>
    <xf numFmtId="165" fontId="3" fillId="4" borderId="50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25" xfId="0" applyFont="1" applyBorder="1" applyAlignment="1">
      <alignment horizontal="left" vertical="center"/>
    </xf>
    <xf numFmtId="0" fontId="82" fillId="0" borderId="0" xfId="0" applyFont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5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164" fontId="24" fillId="8" borderId="16" xfId="0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wrapText="1"/>
    </xf>
    <xf numFmtId="0" fontId="40" fillId="0" borderId="5" xfId="0" applyFont="1" applyBorder="1" applyAlignment="1">
      <alignment horizontal="center"/>
    </xf>
    <xf numFmtId="0" fontId="40" fillId="0" borderId="6" xfId="0" applyFont="1" applyBorder="1" applyAlignment="1">
      <alignment horizontal="center"/>
    </xf>
    <xf numFmtId="0" fontId="3" fillId="6" borderId="50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32" fillId="6" borderId="0" xfId="0" applyFont="1" applyFill="1" applyAlignment="1">
      <alignment horizontal="center" vertical="center" wrapText="1"/>
    </xf>
    <xf numFmtId="0" fontId="32" fillId="6" borderId="7" xfId="0" applyFont="1" applyFill="1" applyBorder="1" applyAlignment="1">
      <alignment horizontal="center" vertical="center" wrapText="1"/>
    </xf>
    <xf numFmtId="0" fontId="42" fillId="13" borderId="4" xfId="0" applyFont="1" applyFill="1" applyBorder="1" applyAlignment="1">
      <alignment horizontal="center" vertical="center" wrapText="1"/>
    </xf>
    <xf numFmtId="0" fontId="42" fillId="13" borderId="6" xfId="0" applyFont="1" applyFill="1" applyBorder="1" applyAlignment="1">
      <alignment horizontal="center" vertical="center"/>
    </xf>
    <xf numFmtId="0" fontId="42" fillId="13" borderId="8" xfId="0" applyFont="1" applyFill="1" applyBorder="1" applyAlignment="1">
      <alignment horizontal="center" vertical="center"/>
    </xf>
    <xf numFmtId="0" fontId="42" fillId="13" borderId="9" xfId="0" applyFont="1" applyFill="1" applyBorder="1" applyAlignment="1">
      <alignment horizontal="center" vertical="center"/>
    </xf>
    <xf numFmtId="0" fontId="41" fillId="6" borderId="53" xfId="0" applyFont="1" applyFill="1" applyBorder="1" applyAlignment="1">
      <alignment horizontal="center" vertical="center"/>
    </xf>
    <xf numFmtId="0" fontId="41" fillId="6" borderId="54" xfId="0" applyFont="1" applyFill="1" applyBorder="1" applyAlignment="1">
      <alignment horizontal="center" vertical="center"/>
    </xf>
    <xf numFmtId="0" fontId="41" fillId="6" borderId="55" xfId="0" applyFont="1" applyFill="1" applyBorder="1" applyAlignment="1">
      <alignment horizontal="center" vertical="center"/>
    </xf>
    <xf numFmtId="0" fontId="3" fillId="10" borderId="32" xfId="0" applyFont="1" applyFill="1" applyBorder="1" applyAlignment="1">
      <alignment horizontal="center" vertical="center" wrapText="1"/>
    </xf>
    <xf numFmtId="0" fontId="21" fillId="14" borderId="34" xfId="0" applyFont="1" applyFill="1" applyBorder="1" applyAlignment="1">
      <alignment horizontal="center" vertical="center" wrapText="1"/>
    </xf>
    <xf numFmtId="0" fontId="21" fillId="14" borderId="35" xfId="0" applyFont="1" applyFill="1" applyBorder="1" applyAlignment="1">
      <alignment horizontal="center" vertical="center" wrapText="1"/>
    </xf>
    <xf numFmtId="0" fontId="21" fillId="14" borderId="36" xfId="0" applyFont="1" applyFill="1" applyBorder="1" applyAlignment="1">
      <alignment horizontal="center" vertical="center" wrapText="1"/>
    </xf>
    <xf numFmtId="0" fontId="25" fillId="14" borderId="17" xfId="0" applyFont="1" applyFill="1" applyBorder="1" applyAlignment="1">
      <alignment horizontal="center" vertical="center"/>
    </xf>
    <xf numFmtId="0" fontId="25" fillId="14" borderId="18" xfId="0" applyFont="1" applyFill="1" applyBorder="1" applyAlignment="1">
      <alignment horizontal="center" vertical="center"/>
    </xf>
    <xf numFmtId="0" fontId="25" fillId="14" borderId="19" xfId="0" applyFont="1" applyFill="1" applyBorder="1" applyAlignment="1">
      <alignment horizontal="center" vertical="center"/>
    </xf>
    <xf numFmtId="0" fontId="25" fillId="14" borderId="26" xfId="0" applyFont="1" applyFill="1" applyBorder="1" applyAlignment="1">
      <alignment horizontal="center" vertical="center"/>
    </xf>
    <xf numFmtId="0" fontId="25" fillId="14" borderId="27" xfId="0" applyFont="1" applyFill="1" applyBorder="1" applyAlignment="1">
      <alignment horizontal="center" vertical="center"/>
    </xf>
    <xf numFmtId="0" fontId="25" fillId="14" borderId="28" xfId="0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vertical="center" wrapText="1"/>
    </xf>
    <xf numFmtId="164" fontId="4" fillId="0" borderId="10" xfId="0" applyNumberFormat="1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1" fontId="23" fillId="7" borderId="10" xfId="0" applyNumberFormat="1" applyFont="1" applyFill="1" applyBorder="1" applyAlignment="1">
      <alignment horizontal="left" vertical="center" wrapText="1"/>
    </xf>
    <xf numFmtId="0" fontId="21" fillId="14" borderId="11" xfId="0" applyFont="1" applyFill="1" applyBorder="1" applyAlignment="1">
      <alignment horizontal="center" vertical="center" wrapText="1"/>
    </xf>
    <xf numFmtId="0" fontId="21" fillId="14" borderId="12" xfId="0" applyFont="1" applyFill="1" applyBorder="1" applyAlignment="1">
      <alignment horizontal="center" vertical="center" wrapText="1"/>
    </xf>
    <xf numFmtId="0" fontId="28" fillId="14" borderId="11" xfId="0" applyFont="1" applyFill="1" applyBorder="1" applyAlignment="1">
      <alignment horizontal="center" vertical="center" wrapText="1"/>
    </xf>
    <xf numFmtId="0" fontId="28" fillId="14" borderId="12" xfId="0" applyFont="1" applyFill="1" applyBorder="1" applyAlignment="1">
      <alignment horizontal="center" vertical="center" wrapText="1"/>
    </xf>
    <xf numFmtId="0" fontId="25" fillId="14" borderId="20" xfId="0" applyFont="1" applyFill="1" applyBorder="1" applyAlignment="1">
      <alignment horizontal="center" vertical="center"/>
    </xf>
    <xf numFmtId="0" fontId="25" fillId="14" borderId="7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2" borderId="62" xfId="0" applyFon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21" fillId="15" borderId="20" xfId="0" applyFont="1" applyFill="1" applyBorder="1" applyAlignment="1">
      <alignment horizontal="center" vertical="center" wrapText="1"/>
    </xf>
    <xf numFmtId="0" fontId="21" fillId="15" borderId="7" xfId="0" applyFont="1" applyFill="1" applyBorder="1" applyAlignment="1">
      <alignment horizontal="center" vertical="center" wrapText="1"/>
    </xf>
    <xf numFmtId="0" fontId="21" fillId="15" borderId="21" xfId="0" applyFont="1" applyFill="1" applyBorder="1" applyAlignment="1">
      <alignment horizontal="center" vertical="center" wrapText="1"/>
    </xf>
    <xf numFmtId="0" fontId="21" fillId="15" borderId="11" xfId="0" applyFont="1" applyFill="1" applyBorder="1" applyAlignment="1">
      <alignment horizontal="center" vertical="center" wrapText="1"/>
    </xf>
    <xf numFmtId="0" fontId="21" fillId="15" borderId="12" xfId="0" applyFont="1" applyFill="1" applyBorder="1" applyAlignment="1">
      <alignment horizontal="center" vertical="center" wrapText="1"/>
    </xf>
    <xf numFmtId="0" fontId="25" fillId="15" borderId="17" xfId="0" applyFont="1" applyFill="1" applyBorder="1" applyAlignment="1">
      <alignment horizontal="center" vertical="center"/>
    </xf>
    <xf numFmtId="0" fontId="25" fillId="15" borderId="18" xfId="0" applyFont="1" applyFill="1" applyBorder="1" applyAlignment="1">
      <alignment horizontal="center" vertical="center"/>
    </xf>
    <xf numFmtId="0" fontId="25" fillId="15" borderId="19" xfId="0" applyFont="1" applyFill="1" applyBorder="1" applyAlignment="1">
      <alignment horizontal="center" vertical="center"/>
    </xf>
    <xf numFmtId="0" fontId="25" fillId="15" borderId="20" xfId="0" applyFont="1" applyFill="1" applyBorder="1" applyAlignment="1">
      <alignment horizontal="center" vertical="center"/>
    </xf>
    <xf numFmtId="0" fontId="25" fillId="15" borderId="7" xfId="0" applyFont="1" applyFill="1" applyBorder="1" applyAlignment="1">
      <alignment horizontal="center" vertical="center"/>
    </xf>
    <xf numFmtId="0" fontId="25" fillId="15" borderId="21" xfId="0" applyFont="1" applyFill="1" applyBorder="1" applyAlignment="1">
      <alignment horizontal="center" vertical="center"/>
    </xf>
    <xf numFmtId="0" fontId="28" fillId="15" borderId="34" xfId="0" applyFont="1" applyFill="1" applyBorder="1" applyAlignment="1">
      <alignment horizontal="center" vertical="center" wrapText="1"/>
    </xf>
    <xf numFmtId="0" fontId="28" fillId="15" borderId="35" xfId="0" applyFont="1" applyFill="1" applyBorder="1" applyAlignment="1">
      <alignment horizontal="center" vertical="center" wrapText="1"/>
    </xf>
    <xf numFmtId="0" fontId="28" fillId="15" borderId="36" xfId="0" applyFont="1" applyFill="1" applyBorder="1" applyAlignment="1">
      <alignment horizontal="center" vertical="center" wrapText="1"/>
    </xf>
    <xf numFmtId="0" fontId="34" fillId="15" borderId="17" xfId="0" applyFont="1" applyFill="1" applyBorder="1" applyAlignment="1">
      <alignment horizontal="center" vertical="center"/>
    </xf>
    <xf numFmtId="0" fontId="34" fillId="15" borderId="18" xfId="0" applyFont="1" applyFill="1" applyBorder="1" applyAlignment="1">
      <alignment horizontal="center" vertical="center"/>
    </xf>
    <xf numFmtId="0" fontId="34" fillId="15" borderId="19" xfId="0" applyFont="1" applyFill="1" applyBorder="1" applyAlignment="1">
      <alignment horizontal="center" vertical="center"/>
    </xf>
    <xf numFmtId="0" fontId="34" fillId="15" borderId="20" xfId="0" applyFont="1" applyFill="1" applyBorder="1" applyAlignment="1">
      <alignment horizontal="center" vertical="center"/>
    </xf>
    <xf numFmtId="0" fontId="34" fillId="15" borderId="7" xfId="0" applyFont="1" applyFill="1" applyBorder="1" applyAlignment="1">
      <alignment horizontal="center" vertical="center"/>
    </xf>
    <xf numFmtId="0" fontId="34" fillId="15" borderId="21" xfId="0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28" fillId="15" borderId="11" xfId="0" applyFont="1" applyFill="1" applyBorder="1" applyAlignment="1">
      <alignment horizontal="center" vertical="center" wrapText="1"/>
    </xf>
    <xf numFmtId="0" fontId="28" fillId="15" borderId="1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3" fontId="23" fillId="7" borderId="11" xfId="0" applyNumberFormat="1" applyFont="1" applyFill="1" applyBorder="1" applyAlignment="1">
      <alignment horizontal="left" vertical="center" wrapText="1"/>
    </xf>
    <xf numFmtId="3" fontId="23" fillId="7" borderId="16" xfId="0" applyNumberFormat="1" applyFont="1" applyFill="1" applyBorder="1" applyAlignment="1">
      <alignment horizontal="left" vertical="center" wrapText="1"/>
    </xf>
    <xf numFmtId="3" fontId="23" fillId="7" borderId="12" xfId="0" applyNumberFormat="1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/>
    </xf>
    <xf numFmtId="0" fontId="1" fillId="2" borderId="64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6" fillId="9" borderId="0" xfId="0" applyFont="1" applyFill="1" applyAlignment="1">
      <alignment horizontal="center" vertical="center"/>
    </xf>
    <xf numFmtId="0" fontId="26" fillId="9" borderId="25" xfId="0" applyFont="1" applyFill="1" applyBorder="1" applyAlignment="1">
      <alignment horizontal="center" vertical="center"/>
    </xf>
    <xf numFmtId="0" fontId="21" fillId="15" borderId="34" xfId="0" applyFont="1" applyFill="1" applyBorder="1" applyAlignment="1">
      <alignment horizontal="center" vertical="center" wrapText="1"/>
    </xf>
    <xf numFmtId="0" fontId="21" fillId="15" borderId="35" xfId="0" applyFont="1" applyFill="1" applyBorder="1" applyAlignment="1">
      <alignment horizontal="center" vertical="center" wrapText="1"/>
    </xf>
    <xf numFmtId="0" fontId="21" fillId="15" borderId="3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2" fillId="2" borderId="67" xfId="0" applyFont="1" applyFill="1" applyBorder="1" applyAlignment="1">
      <alignment horizontal="center" vertical="center"/>
    </xf>
    <xf numFmtId="0" fontId="12" fillId="2" borderId="68" xfId="0" applyFont="1" applyFill="1" applyBorder="1" applyAlignment="1">
      <alignment horizontal="center" vertical="center"/>
    </xf>
    <xf numFmtId="0" fontId="12" fillId="2" borderId="69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10" fillId="6" borderId="71" xfId="0" applyFont="1" applyFill="1" applyBorder="1" applyAlignment="1">
      <alignment horizontal="left" vertical="center"/>
    </xf>
    <xf numFmtId="0" fontId="3" fillId="6" borderId="121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3" fillId="0" borderId="121" xfId="0" applyFont="1" applyBorder="1" applyAlignment="1">
      <alignment horizontal="center" wrapText="1"/>
    </xf>
    <xf numFmtId="0" fontId="53" fillId="0" borderId="121" xfId="0" applyFont="1" applyBorder="1" applyAlignment="1">
      <alignment horizontal="center"/>
    </xf>
    <xf numFmtId="164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left" vertical="center" wrapText="1"/>
    </xf>
    <xf numFmtId="1" fontId="3" fillId="0" borderId="7" xfId="0" applyNumberFormat="1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left" vertical="center" wrapText="1"/>
    </xf>
    <xf numFmtId="0" fontId="41" fillId="6" borderId="64" xfId="0" applyFont="1" applyFill="1" applyBorder="1" applyAlignment="1">
      <alignment horizontal="center" vertical="center"/>
    </xf>
    <xf numFmtId="0" fontId="41" fillId="6" borderId="65" xfId="0" applyFont="1" applyFill="1" applyBorder="1" applyAlignment="1">
      <alignment horizontal="center" vertical="center"/>
    </xf>
    <xf numFmtId="0" fontId="41" fillId="6" borderId="66" xfId="0" applyFont="1" applyFill="1" applyBorder="1" applyAlignment="1">
      <alignment horizontal="center" vertical="center"/>
    </xf>
    <xf numFmtId="0" fontId="45" fillId="6" borderId="0" xfId="0" applyFont="1" applyFill="1" applyAlignment="1">
      <alignment horizontal="center" vertical="center" wrapText="1"/>
    </xf>
    <xf numFmtId="0" fontId="45" fillId="6" borderId="7" xfId="0" applyFont="1" applyFill="1" applyBorder="1" applyAlignment="1">
      <alignment horizontal="center" vertical="center" wrapText="1"/>
    </xf>
    <xf numFmtId="0" fontId="42" fillId="15" borderId="4" xfId="0" applyFont="1" applyFill="1" applyBorder="1" applyAlignment="1">
      <alignment horizontal="center" vertical="center" wrapText="1"/>
    </xf>
    <xf numFmtId="0" fontId="42" fillId="15" borderId="6" xfId="0" applyFont="1" applyFill="1" applyBorder="1" applyAlignment="1">
      <alignment horizontal="center" vertical="center"/>
    </xf>
    <xf numFmtId="0" fontId="42" fillId="15" borderId="50" xfId="0" applyFont="1" applyFill="1" applyBorder="1" applyAlignment="1">
      <alignment horizontal="center" vertical="center"/>
    </xf>
    <xf numFmtId="0" fontId="42" fillId="15" borderId="56" xfId="0" applyFont="1" applyFill="1" applyBorder="1" applyAlignment="1">
      <alignment horizontal="center" vertical="center"/>
    </xf>
    <xf numFmtId="6" fontId="4" fillId="0" borderId="10" xfId="0" applyNumberFormat="1" applyFont="1" applyBorder="1" applyAlignment="1">
      <alignment horizontal="center" vertical="center"/>
    </xf>
    <xf numFmtId="3" fontId="23" fillId="7" borderId="11" xfId="0" applyNumberFormat="1" applyFont="1" applyFill="1" applyBorder="1" applyAlignment="1">
      <alignment horizontal="center" vertical="center" wrapText="1"/>
    </xf>
    <xf numFmtId="3" fontId="23" fillId="7" borderId="16" xfId="0" applyNumberFormat="1" applyFont="1" applyFill="1" applyBorder="1" applyAlignment="1">
      <alignment horizontal="center" vertical="center" wrapText="1"/>
    </xf>
    <xf numFmtId="0" fontId="1" fillId="2" borderId="72" xfId="0" applyFont="1" applyFill="1" applyBorder="1" applyAlignment="1">
      <alignment horizontal="center" vertical="center"/>
    </xf>
    <xf numFmtId="0" fontId="56" fillId="2" borderId="73" xfId="0" applyFont="1" applyFill="1" applyBorder="1" applyAlignment="1">
      <alignment horizontal="center" vertical="center"/>
    </xf>
    <xf numFmtId="0" fontId="56" fillId="2" borderId="74" xfId="0" applyFont="1" applyFill="1" applyBorder="1" applyAlignment="1">
      <alignment horizontal="center" vertical="center"/>
    </xf>
    <xf numFmtId="164" fontId="4" fillId="6" borderId="39" xfId="0" applyNumberFormat="1" applyFont="1" applyFill="1" applyBorder="1" applyAlignment="1">
      <alignment horizontal="center" vertical="center"/>
    </xf>
    <xf numFmtId="164" fontId="4" fillId="6" borderId="40" xfId="0" applyNumberFormat="1" applyFont="1" applyFill="1" applyBorder="1" applyAlignment="1">
      <alignment horizontal="center" vertical="center"/>
    </xf>
    <xf numFmtId="0" fontId="55" fillId="16" borderId="11" xfId="0" applyFont="1" applyFill="1" applyBorder="1" applyAlignment="1">
      <alignment horizontal="center" vertical="center" wrapText="1"/>
    </xf>
    <xf numFmtId="0" fontId="55" fillId="16" borderId="16" xfId="0" applyFont="1" applyFill="1" applyBorder="1" applyAlignment="1">
      <alignment horizontal="center" vertical="center" wrapText="1"/>
    </xf>
    <xf numFmtId="0" fontId="55" fillId="16" borderId="12" xfId="0" applyFont="1" applyFill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0" fontId="54" fillId="0" borderId="7" xfId="0" applyFont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77" fillId="0" borderId="10" xfId="0" applyFont="1" applyBorder="1" applyAlignment="1">
      <alignment horizontal="center" vertical="center"/>
    </xf>
    <xf numFmtId="0" fontId="77" fillId="0" borderId="11" xfId="0" applyFont="1" applyBorder="1" applyAlignment="1">
      <alignment horizontal="center" vertical="center" wrapText="1"/>
    </xf>
    <xf numFmtId="0" fontId="77" fillId="0" borderId="12" xfId="0" applyFont="1" applyBorder="1" applyAlignment="1">
      <alignment horizontal="center" vertical="center"/>
    </xf>
    <xf numFmtId="0" fontId="3" fillId="0" borderId="73" xfId="0" applyFont="1" applyBorder="1" applyAlignment="1">
      <alignment horizontal="left" wrapText="1"/>
    </xf>
    <xf numFmtId="3" fontId="23" fillId="7" borderId="10" xfId="0" applyNumberFormat="1" applyFont="1" applyFill="1" applyBorder="1" applyAlignment="1">
      <alignment horizontal="center" vertical="center" wrapText="1"/>
    </xf>
    <xf numFmtId="0" fontId="3" fillId="0" borderId="75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8" fillId="16" borderId="11" xfId="0" applyFont="1" applyFill="1" applyBorder="1" applyAlignment="1">
      <alignment horizontal="center" vertical="center" wrapText="1"/>
    </xf>
    <xf numFmtId="0" fontId="28" fillId="16" borderId="16" xfId="0" applyFont="1" applyFill="1" applyBorder="1" applyAlignment="1">
      <alignment horizontal="center" vertical="center" wrapText="1"/>
    </xf>
    <xf numFmtId="0" fontId="28" fillId="16" borderId="12" xfId="0" applyFont="1" applyFill="1" applyBorder="1" applyAlignment="1">
      <alignment horizontal="center" vertical="center" wrapText="1"/>
    </xf>
    <xf numFmtId="0" fontId="59" fillId="6" borderId="0" xfId="0" applyFont="1" applyFill="1" applyAlignment="1">
      <alignment horizontal="left" vertical="center"/>
    </xf>
    <xf numFmtId="0" fontId="4" fillId="6" borderId="75" xfId="0" applyFont="1" applyFill="1" applyBorder="1" applyAlignment="1">
      <alignment horizontal="left" vertical="center"/>
    </xf>
    <xf numFmtId="164" fontId="4" fillId="6" borderId="16" xfId="0" applyNumberFormat="1" applyFont="1" applyFill="1" applyBorder="1" applyAlignment="1">
      <alignment horizontal="center" vertical="center" wrapText="1"/>
    </xf>
    <xf numFmtId="164" fontId="4" fillId="6" borderId="12" xfId="0" applyNumberFormat="1" applyFont="1" applyFill="1" applyBorder="1" applyAlignment="1">
      <alignment horizontal="center" vertical="center" wrapText="1"/>
    </xf>
    <xf numFmtId="164" fontId="24" fillId="8" borderId="16" xfId="0" applyNumberFormat="1" applyFont="1" applyFill="1" applyBorder="1" applyAlignment="1">
      <alignment horizontal="center" vertical="center" wrapText="1"/>
    </xf>
    <xf numFmtId="164" fontId="24" fillId="8" borderId="12" xfId="0" applyNumberFormat="1" applyFont="1" applyFill="1" applyBorder="1" applyAlignment="1">
      <alignment horizontal="center" vertical="center" wrapText="1"/>
    </xf>
    <xf numFmtId="0" fontId="4" fillId="6" borderId="76" xfId="0" applyFont="1" applyFill="1" applyBorder="1" applyAlignment="1">
      <alignment horizontal="left" vertical="center" wrapText="1"/>
    </xf>
    <xf numFmtId="0" fontId="4" fillId="6" borderId="75" xfId="0" applyFont="1" applyFill="1" applyBorder="1" applyAlignment="1">
      <alignment horizontal="left" vertical="center" wrapText="1"/>
    </xf>
    <xf numFmtId="0" fontId="59" fillId="6" borderId="5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/>
    </xf>
    <xf numFmtId="0" fontId="1" fillId="2" borderId="73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left" vertical="center" wrapText="1"/>
    </xf>
    <xf numFmtId="3" fontId="24" fillId="8" borderId="11" xfId="0" applyNumberFormat="1" applyFont="1" applyFill="1" applyBorder="1" applyAlignment="1">
      <alignment horizontal="center" vertical="center" wrapText="1"/>
    </xf>
    <xf numFmtId="3" fontId="24" fillId="8" borderId="16" xfId="0" applyNumberFormat="1" applyFont="1" applyFill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left" vertical="center" wrapText="1"/>
    </xf>
    <xf numFmtId="1" fontId="3" fillId="0" borderId="4" xfId="0" applyNumberFormat="1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62" fillId="6" borderId="0" xfId="0" applyFont="1" applyFill="1" applyAlignment="1">
      <alignment horizontal="center" vertical="center" wrapText="1"/>
    </xf>
    <xf numFmtId="0" fontId="62" fillId="6" borderId="7" xfId="0" applyFont="1" applyFill="1" applyBorder="1" applyAlignment="1">
      <alignment horizontal="center" vertical="center" wrapText="1"/>
    </xf>
    <xf numFmtId="0" fontId="28" fillId="17" borderId="39" xfId="0" applyFont="1" applyFill="1" applyBorder="1" applyAlignment="1">
      <alignment horizontal="center" vertical="center" wrapText="1"/>
    </xf>
    <xf numFmtId="0" fontId="28" fillId="17" borderId="16" xfId="0" applyFont="1" applyFill="1" applyBorder="1" applyAlignment="1">
      <alignment horizontal="center" vertical="center" wrapText="1"/>
    </xf>
    <xf numFmtId="0" fontId="28" fillId="17" borderId="40" xfId="0" applyFont="1" applyFill="1" applyBorder="1" applyAlignment="1">
      <alignment horizontal="center" vertical="center" wrapText="1"/>
    </xf>
    <xf numFmtId="164" fontId="24" fillId="8" borderId="47" xfId="0" applyNumberFormat="1" applyFont="1" applyFill="1" applyBorder="1" applyAlignment="1">
      <alignment horizontal="center" vertical="center"/>
    </xf>
    <xf numFmtId="164" fontId="24" fillId="8" borderId="49" xfId="0" applyNumberFormat="1" applyFont="1" applyFill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77" fillId="0" borderId="34" xfId="0" applyFont="1" applyBorder="1" applyAlignment="1">
      <alignment horizontal="center" vertical="center"/>
    </xf>
    <xf numFmtId="0" fontId="77" fillId="0" borderId="36" xfId="0" applyFont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3" fontId="24" fillId="8" borderId="12" xfId="0" applyNumberFormat="1" applyFont="1" applyFill="1" applyBorder="1" applyAlignment="1">
      <alignment horizontal="center" vertical="center" wrapText="1"/>
    </xf>
    <xf numFmtId="0" fontId="28" fillId="17" borderId="10" xfId="0" applyFont="1" applyFill="1" applyBorder="1" applyAlignment="1">
      <alignment horizontal="center" vertical="center" wrapText="1"/>
    </xf>
    <xf numFmtId="164" fontId="4" fillId="6" borderId="47" xfId="0" applyNumberFormat="1" applyFont="1" applyFill="1" applyBorder="1" applyAlignment="1">
      <alignment horizontal="center" vertical="center"/>
    </xf>
    <xf numFmtId="164" fontId="4" fillId="6" borderId="48" xfId="0" applyNumberFormat="1" applyFont="1" applyFill="1" applyBorder="1" applyAlignment="1">
      <alignment horizontal="center" vertical="center"/>
    </xf>
    <xf numFmtId="164" fontId="4" fillId="6" borderId="49" xfId="0" applyNumberFormat="1" applyFont="1" applyFill="1" applyBorder="1" applyAlignment="1">
      <alignment horizontal="center" vertical="center"/>
    </xf>
    <xf numFmtId="0" fontId="21" fillId="18" borderId="34" xfId="0" applyFont="1" applyFill="1" applyBorder="1" applyAlignment="1">
      <alignment horizontal="center" vertical="center" wrapText="1"/>
    </xf>
    <xf numFmtId="0" fontId="21" fillId="18" borderId="35" xfId="0" applyFont="1" applyFill="1" applyBorder="1" applyAlignment="1">
      <alignment horizontal="center" vertical="center" wrapText="1"/>
    </xf>
    <xf numFmtId="0" fontId="21" fillId="18" borderId="36" xfId="0" applyFont="1" applyFill="1" applyBorder="1" applyAlignment="1">
      <alignment horizontal="center" vertical="center" wrapText="1"/>
    </xf>
    <xf numFmtId="0" fontId="25" fillId="18" borderId="17" xfId="0" applyFont="1" applyFill="1" applyBorder="1" applyAlignment="1">
      <alignment horizontal="center" vertical="center"/>
    </xf>
    <xf numFmtId="0" fontId="25" fillId="18" borderId="18" xfId="0" applyFont="1" applyFill="1" applyBorder="1" applyAlignment="1">
      <alignment horizontal="center" vertical="center"/>
    </xf>
    <xf numFmtId="0" fontId="25" fillId="18" borderId="19" xfId="0" applyFont="1" applyFill="1" applyBorder="1" applyAlignment="1">
      <alignment horizontal="center" vertical="center"/>
    </xf>
    <xf numFmtId="0" fontId="25" fillId="18" borderId="20" xfId="0" applyFont="1" applyFill="1" applyBorder="1" applyAlignment="1">
      <alignment horizontal="center" vertical="center"/>
    </xf>
    <xf numFmtId="0" fontId="25" fillId="18" borderId="7" xfId="0" applyFont="1" applyFill="1" applyBorder="1" applyAlignment="1">
      <alignment horizontal="center" vertical="center"/>
    </xf>
    <xf numFmtId="0" fontId="25" fillId="18" borderId="2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28" fillId="18" borderId="11" xfId="0" applyFont="1" applyFill="1" applyBorder="1" applyAlignment="1">
      <alignment horizontal="center" vertical="center" wrapText="1"/>
    </xf>
    <xf numFmtId="0" fontId="28" fillId="18" borderId="16" xfId="0" applyFont="1" applyFill="1" applyBorder="1" applyAlignment="1">
      <alignment horizontal="center" vertical="center" wrapText="1"/>
    </xf>
    <xf numFmtId="0" fontId="28" fillId="18" borderId="12" xfId="0" applyFont="1" applyFill="1" applyBorder="1" applyAlignment="1">
      <alignment horizontal="center" vertical="center" wrapText="1"/>
    </xf>
    <xf numFmtId="3" fontId="65" fillId="8" borderId="11" xfId="0" applyNumberFormat="1" applyFont="1" applyFill="1" applyBorder="1" applyAlignment="1">
      <alignment horizontal="center" vertical="center" wrapText="1"/>
    </xf>
    <xf numFmtId="3" fontId="65" fillId="8" borderId="16" xfId="0" applyNumberFormat="1" applyFont="1" applyFill="1" applyBorder="1" applyAlignment="1">
      <alignment horizontal="center" vertical="center" wrapText="1"/>
    </xf>
    <xf numFmtId="0" fontId="1" fillId="0" borderId="83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5" xfId="0" applyFont="1" applyBorder="1" applyAlignment="1">
      <alignment horizontal="center" vertical="center"/>
    </xf>
    <xf numFmtId="0" fontId="64" fillId="0" borderId="0" xfId="0" applyFont="1" applyAlignment="1">
      <alignment horizontal="center" vertical="center" wrapText="1"/>
    </xf>
    <xf numFmtId="0" fontId="64" fillId="0" borderId="7" xfId="0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0" fontId="1" fillId="0" borderId="88" xfId="0" applyFont="1" applyBorder="1" applyAlignment="1">
      <alignment horizontal="center" vertical="center"/>
    </xf>
    <xf numFmtId="0" fontId="67" fillId="6" borderId="5" xfId="0" applyFont="1" applyFill="1" applyBorder="1" applyAlignment="1">
      <alignment horizontal="center" vertical="center"/>
    </xf>
    <xf numFmtId="0" fontId="68" fillId="0" borderId="5" xfId="0" applyFont="1" applyBorder="1" applyAlignment="1">
      <alignment horizontal="center"/>
    </xf>
    <xf numFmtId="0" fontId="68" fillId="0" borderId="0" xfId="0" applyFont="1" applyAlignment="1">
      <alignment horizontal="center"/>
    </xf>
    <xf numFmtId="0" fontId="64" fillId="6" borderId="0" xfId="0" applyFont="1" applyFill="1" applyAlignment="1">
      <alignment horizontal="center" vertical="center" wrapText="1"/>
    </xf>
    <xf numFmtId="0" fontId="64" fillId="6" borderId="0" xfId="0" applyFont="1" applyFill="1" applyAlignment="1">
      <alignment horizontal="center" vertical="center"/>
    </xf>
    <xf numFmtId="0" fontId="64" fillId="6" borderId="7" xfId="0" applyFont="1" applyFill="1" applyBorder="1" applyAlignment="1">
      <alignment horizontal="center" vertical="center"/>
    </xf>
    <xf numFmtId="0" fontId="3" fillId="0" borderId="89" xfId="0" applyFont="1" applyBorder="1" applyAlignment="1">
      <alignment horizontal="left"/>
    </xf>
    <xf numFmtId="0" fontId="3" fillId="0" borderId="91" xfId="0" applyFont="1" applyBorder="1" applyAlignment="1">
      <alignment horizontal="center" vertical="center"/>
    </xf>
    <xf numFmtId="0" fontId="3" fillId="0" borderId="9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/>
    </xf>
    <xf numFmtId="6" fontId="13" fillId="0" borderId="11" xfId="0" applyNumberFormat="1" applyFont="1" applyBorder="1" applyAlignment="1">
      <alignment horizontal="center"/>
    </xf>
    <xf numFmtId="6" fontId="13" fillId="0" borderId="12" xfId="0" applyNumberFormat="1" applyFont="1" applyBorder="1" applyAlignment="1">
      <alignment horizontal="center"/>
    </xf>
    <xf numFmtId="6" fontId="4" fillId="0" borderId="11" xfId="0" applyNumberFormat="1" applyFont="1" applyBorder="1" applyAlignment="1">
      <alignment horizontal="center"/>
    </xf>
    <xf numFmtId="6" fontId="4" fillId="0" borderId="12" xfId="0" applyNumberFormat="1" applyFont="1" applyBorder="1" applyAlignment="1">
      <alignment horizontal="center"/>
    </xf>
    <xf numFmtId="0" fontId="68" fillId="0" borderId="0" xfId="0" applyFont="1" applyAlignment="1">
      <alignment horizontal="center" vertical="center"/>
    </xf>
    <xf numFmtId="0" fontId="1" fillId="2" borderId="86" xfId="0" applyFont="1" applyFill="1" applyBorder="1" applyAlignment="1">
      <alignment horizontal="center" vertical="center" wrapText="1"/>
    </xf>
    <xf numFmtId="0" fontId="1" fillId="2" borderId="87" xfId="0" applyFont="1" applyFill="1" applyBorder="1" applyAlignment="1">
      <alignment horizontal="center" vertical="center"/>
    </xf>
    <xf numFmtId="0" fontId="1" fillId="2" borderId="88" xfId="0" applyFont="1" applyFill="1" applyBorder="1" applyAlignment="1">
      <alignment horizontal="center" vertical="center"/>
    </xf>
    <xf numFmtId="0" fontId="4" fillId="6" borderId="50" xfId="0" applyFont="1" applyFill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164" fontId="23" fillId="4" borderId="13" xfId="0" applyNumberFormat="1" applyFont="1" applyFill="1" applyBorder="1" applyAlignment="1">
      <alignment horizontal="center" vertical="center"/>
    </xf>
    <xf numFmtId="164" fontId="23" fillId="4" borderId="14" xfId="0" applyNumberFormat="1" applyFont="1" applyFill="1" applyBorder="1" applyAlignment="1">
      <alignment horizontal="center" vertical="center"/>
    </xf>
    <xf numFmtId="164" fontId="23" fillId="4" borderId="15" xfId="0" applyNumberFormat="1" applyFont="1" applyFill="1" applyBorder="1" applyAlignment="1">
      <alignment horizontal="center" vertical="center"/>
    </xf>
    <xf numFmtId="0" fontId="28" fillId="18" borderId="16" xfId="0" applyFont="1" applyFill="1" applyBorder="1" applyAlignment="1">
      <alignment horizontal="center" vertical="center"/>
    </xf>
    <xf numFmtId="0" fontId="28" fillId="18" borderId="12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</xdr:colOff>
      <xdr:row>32</xdr:row>
      <xdr:rowOff>53340</xdr:rowOff>
    </xdr:from>
    <xdr:ext cx="6408420" cy="3939540"/>
    <xdr:pic>
      <xdr:nvPicPr>
        <xdr:cNvPr id="2" name="Picture 7">
          <a:extLst>
            <a:ext uri="{FF2B5EF4-FFF2-40B4-BE49-F238E27FC236}">
              <a16:creationId xmlns:a16="http://schemas.microsoft.com/office/drawing/2014/main" id="{E4534354-98FD-4974-91A6-8DF3D9C82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37" b="8769"/>
        <a:stretch>
          <a:fillRect/>
        </a:stretch>
      </xdr:blipFill>
      <xdr:spPr bwMode="auto">
        <a:xfrm>
          <a:off x="7787640" y="7658100"/>
          <a:ext cx="6408420" cy="3939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45720</xdr:colOff>
      <xdr:row>32</xdr:row>
      <xdr:rowOff>53340</xdr:rowOff>
    </xdr:from>
    <xdr:ext cx="6423660" cy="4107180"/>
    <xdr:pic>
      <xdr:nvPicPr>
        <xdr:cNvPr id="3" name="Picture 7">
          <a:extLst>
            <a:ext uri="{FF2B5EF4-FFF2-40B4-BE49-F238E27FC236}">
              <a16:creationId xmlns:a16="http://schemas.microsoft.com/office/drawing/2014/main" id="{C44D655A-1828-47E2-AFFD-2DBFA2945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37" b="8769"/>
        <a:stretch>
          <a:fillRect/>
        </a:stretch>
      </xdr:blipFill>
      <xdr:spPr bwMode="auto">
        <a:xfrm>
          <a:off x="7787640" y="7658100"/>
          <a:ext cx="6423660" cy="4107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182880</xdr:colOff>
      <xdr:row>41</xdr:row>
      <xdr:rowOff>60960</xdr:rowOff>
    </xdr:from>
    <xdr:ext cx="2517565" cy="2039023"/>
    <xdr:pic>
      <xdr:nvPicPr>
        <xdr:cNvPr id="2" name="Picture 11">
          <a:extLst>
            <a:ext uri="{FF2B5EF4-FFF2-40B4-BE49-F238E27FC236}">
              <a16:creationId xmlns:a16="http://schemas.microsoft.com/office/drawing/2014/main" id="{012321A9-11E7-48C4-8DAB-5ECC99359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" y="10043160"/>
          <a:ext cx="2517565" cy="20390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236220</xdr:colOff>
      <xdr:row>39</xdr:row>
      <xdr:rowOff>16466</xdr:rowOff>
    </xdr:from>
    <xdr:ext cx="3345180" cy="2601228"/>
    <xdr:pic>
      <xdr:nvPicPr>
        <xdr:cNvPr id="3" name="Picture 12">
          <a:extLst>
            <a:ext uri="{FF2B5EF4-FFF2-40B4-BE49-F238E27FC236}">
              <a16:creationId xmlns:a16="http://schemas.microsoft.com/office/drawing/2014/main" id="{BE018CF6-9E61-4567-9FE4-6899C6BAB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4220" y="9632906"/>
          <a:ext cx="3345180" cy="2601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68581</xdr:colOff>
      <xdr:row>35</xdr:row>
      <xdr:rowOff>19098</xdr:rowOff>
    </xdr:from>
    <xdr:ext cx="2750820" cy="2107330"/>
    <xdr:pic>
      <xdr:nvPicPr>
        <xdr:cNvPr id="2" name="Picture 12">
          <a:extLst>
            <a:ext uri="{FF2B5EF4-FFF2-40B4-BE49-F238E27FC236}">
              <a16:creationId xmlns:a16="http://schemas.microsoft.com/office/drawing/2014/main" id="{9F1C5FA8-8CEC-4FBA-A843-51C4B2EE4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1" y="8012478"/>
          <a:ext cx="2750820" cy="2107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533400</xdr:colOff>
      <xdr:row>34</xdr:row>
      <xdr:rowOff>76200</xdr:rowOff>
    </xdr:from>
    <xdr:ext cx="2604695" cy="2430332"/>
    <xdr:pic>
      <xdr:nvPicPr>
        <xdr:cNvPr id="3" name="Picture 13">
          <a:extLst>
            <a:ext uri="{FF2B5EF4-FFF2-40B4-BE49-F238E27FC236}">
              <a16:creationId xmlns:a16="http://schemas.microsoft.com/office/drawing/2014/main" id="{F241C564-99AF-4E31-936A-53EE495DB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7879080"/>
          <a:ext cx="2604695" cy="2430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40</xdr:row>
      <xdr:rowOff>22860</xdr:rowOff>
    </xdr:from>
    <xdr:ext cx="3078480" cy="2400300"/>
    <xdr:pic>
      <xdr:nvPicPr>
        <xdr:cNvPr id="4" name="Picture 3">
          <a:extLst>
            <a:ext uri="{FF2B5EF4-FFF2-40B4-BE49-F238E27FC236}">
              <a16:creationId xmlns:a16="http://schemas.microsoft.com/office/drawing/2014/main" id="{966D55E8-6C1D-40EF-BEBC-75AAD4870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22180"/>
          <a:ext cx="307848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15240</xdr:colOff>
      <xdr:row>38</xdr:row>
      <xdr:rowOff>45720</xdr:rowOff>
    </xdr:from>
    <xdr:ext cx="3741420" cy="2804160"/>
    <xdr:pic>
      <xdr:nvPicPr>
        <xdr:cNvPr id="5" name="Picture 4">
          <a:extLst>
            <a:ext uri="{FF2B5EF4-FFF2-40B4-BE49-F238E27FC236}">
              <a16:creationId xmlns:a16="http://schemas.microsoft.com/office/drawing/2014/main" id="{B9FD751F-669C-4568-8A66-70C7AC2CA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3240" y="9479280"/>
          <a:ext cx="3741420" cy="2804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1333500</xdr:colOff>
      <xdr:row>35</xdr:row>
      <xdr:rowOff>76200</xdr:rowOff>
    </xdr:from>
    <xdr:ext cx="2598420" cy="2316480"/>
    <xdr:pic>
      <xdr:nvPicPr>
        <xdr:cNvPr id="2" name="Picture 4">
          <a:extLst>
            <a:ext uri="{FF2B5EF4-FFF2-40B4-BE49-F238E27FC236}">
              <a16:creationId xmlns:a16="http://schemas.microsoft.com/office/drawing/2014/main" id="{522EED88-22B7-44F9-825A-B0C7C6DC3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8120" y="7810500"/>
          <a:ext cx="2598420" cy="2316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106680</xdr:colOff>
      <xdr:row>34</xdr:row>
      <xdr:rowOff>158770</xdr:rowOff>
    </xdr:from>
    <xdr:ext cx="3116580" cy="2340589"/>
    <xdr:pic>
      <xdr:nvPicPr>
        <xdr:cNvPr id="3" name="Picture 5">
          <a:extLst>
            <a:ext uri="{FF2B5EF4-FFF2-40B4-BE49-F238E27FC236}">
              <a16:creationId xmlns:a16="http://schemas.microsoft.com/office/drawing/2014/main" id="{F91F6415-7B3C-4D2E-9051-E20E23822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8647450"/>
          <a:ext cx="3116580" cy="2340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Downloads/NOVEMBER_2026.xls" TargetMode="External"/><Relationship Id="rId2" Type="http://schemas.openxmlformats.org/officeDocument/2006/relationships/externalLinkPath" Target="file:///C:\Users\follo\Downloads\NOVEMBER_2026.xls" TargetMode="External"/><Relationship Id="rId1" Type="http://schemas.openxmlformats.org/officeDocument/2006/relationships/externalLinkPath" Target="/Users/follo/Downloads/NOVEMBER_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ARK UP FOR RETAIL"/>
      <sheetName val="COMPACT"/>
      <sheetName val="MAXIM"/>
      <sheetName val="THE EDGE 400"/>
      <sheetName val="STREAMLINE"/>
      <sheetName val="DELTA"/>
      <sheetName val="CRAFTSMAN"/>
      <sheetName val="HIGH EAVE"/>
      <sheetName val="STRATA"/>
      <sheetName val="GX 600"/>
      <sheetName val="THE EDGE 600"/>
      <sheetName val="SANCTUARY 6"/>
      <sheetName val="TITAN 600"/>
      <sheetName val="6' FEATURED DWARF WALL"/>
      <sheetName val="THYME 6"/>
      <sheetName val="VANTAGE"/>
      <sheetName val="TITAN 700"/>
      <sheetName val="BELMONT"/>
      <sheetName val="GX 800"/>
      <sheetName val="SANCTUARY 8"/>
      <sheetName val="TITAN 800"/>
      <sheetName val="THE EDGE 800"/>
      <sheetName val="8' FEATURED DWARF WALL "/>
      <sheetName val="THYME 8"/>
      <sheetName val="ZENITH 800"/>
      <sheetName val="SUPREME &amp; CLASSIQUE"/>
      <sheetName val="TITAN 1000 &amp; 1200"/>
      <sheetName val="SMALL BUILDINGS"/>
      <sheetName val="WINDSOR LEAN TO"/>
      <sheetName val="KENSINGTON LEAN TO"/>
      <sheetName val="K800"/>
      <sheetName val="ACCESSORIES"/>
      <sheetName val="POSTAL CHARGE"/>
    </sheetNames>
    <sheetDataSet>
      <sheetData sheetId="0">
        <row r="5">
          <cell r="D5">
            <v>1.35</v>
          </cell>
          <cell r="G5">
            <v>0</v>
          </cell>
        </row>
        <row r="7">
          <cell r="D7">
            <v>1.35</v>
          </cell>
          <cell r="G7">
            <v>0</v>
          </cell>
        </row>
        <row r="9">
          <cell r="D9">
            <v>1</v>
          </cell>
        </row>
        <row r="10">
          <cell r="D10">
            <v>1</v>
          </cell>
        </row>
        <row r="11">
          <cell r="D11">
            <v>1.2</v>
          </cell>
        </row>
        <row r="14">
          <cell r="D14">
            <v>1</v>
          </cell>
        </row>
        <row r="16">
          <cell r="D16">
            <v>1</v>
          </cell>
        </row>
      </sheetData>
      <sheetData sheetId="1">
        <row r="7">
          <cell r="AR7">
            <v>308.46000000000004</v>
          </cell>
          <cell r="AS7">
            <v>404.92</v>
          </cell>
          <cell r="AT7">
            <v>424</v>
          </cell>
          <cell r="AU7">
            <v>65.72</v>
          </cell>
          <cell r="AV7">
            <v>70.56</v>
          </cell>
          <cell r="AX7">
            <v>144.97</v>
          </cell>
        </row>
        <row r="8">
          <cell r="AR8">
            <v>337.08000000000004</v>
          </cell>
          <cell r="AS8">
            <v>444.14000000000004</v>
          </cell>
          <cell r="AT8">
            <v>515.16000000000008</v>
          </cell>
          <cell r="AU8">
            <v>75.260000000000005</v>
          </cell>
          <cell r="AV8">
            <v>164.64000000000001</v>
          </cell>
          <cell r="AX8">
            <v>172.22</v>
          </cell>
        </row>
        <row r="9">
          <cell r="AR9">
            <v>359.34000000000003</v>
          </cell>
          <cell r="AS9">
            <v>473.82000000000005</v>
          </cell>
          <cell r="AT9">
            <v>601.02</v>
          </cell>
          <cell r="AU9">
            <v>90.100000000000009</v>
          </cell>
          <cell r="AV9">
            <v>208.32000000000002</v>
          </cell>
          <cell r="AX9">
            <v>196.20000000000002</v>
          </cell>
        </row>
        <row r="10">
          <cell r="AR10">
            <v>397.5</v>
          </cell>
          <cell r="AS10">
            <v>536.36</v>
          </cell>
          <cell r="AT10">
            <v>676.28000000000009</v>
          </cell>
          <cell r="AU10">
            <v>100.7</v>
          </cell>
          <cell r="AV10">
            <v>253.12000000000003</v>
          </cell>
          <cell r="AX10">
            <v>213.64000000000001</v>
          </cell>
        </row>
        <row r="11">
          <cell r="AR11">
            <v>489.72</v>
          </cell>
          <cell r="AS11">
            <v>633.88</v>
          </cell>
          <cell r="AT11">
            <v>818.32</v>
          </cell>
          <cell r="AU11">
            <v>110.24000000000001</v>
          </cell>
          <cell r="AV11">
            <v>297.92</v>
          </cell>
          <cell r="AX11">
            <v>319.37</v>
          </cell>
        </row>
        <row r="12">
          <cell r="AR12">
            <v>581.94000000000005</v>
          </cell>
          <cell r="AS12">
            <v>751.54000000000008</v>
          </cell>
          <cell r="AT12">
            <v>959.30000000000007</v>
          </cell>
          <cell r="AU12">
            <v>124.02000000000001</v>
          </cell>
          <cell r="AV12">
            <v>340.48</v>
          </cell>
          <cell r="AX12">
            <v>404.39000000000004</v>
          </cell>
        </row>
        <row r="13">
          <cell r="AR13">
            <v>679.46</v>
          </cell>
          <cell r="AS13">
            <v>868.1400000000001</v>
          </cell>
          <cell r="AT13">
            <v>1072.72</v>
          </cell>
          <cell r="AU13">
            <v>133.56</v>
          </cell>
          <cell r="AV13">
            <v>385.28000000000003</v>
          </cell>
          <cell r="AX13">
            <v>492.68000000000006</v>
          </cell>
        </row>
        <row r="14">
          <cell r="AR14">
            <v>784.40000000000009</v>
          </cell>
          <cell r="AS14">
            <v>993.22</v>
          </cell>
          <cell r="AT14">
            <v>1222.18</v>
          </cell>
          <cell r="AU14">
            <v>143.1</v>
          </cell>
          <cell r="AV14">
            <v>430.08000000000004</v>
          </cell>
          <cell r="AX14">
            <v>580.97</v>
          </cell>
        </row>
        <row r="15">
          <cell r="AR15">
            <v>907.36</v>
          </cell>
          <cell r="AS15">
            <v>1145.8600000000001</v>
          </cell>
          <cell r="AT15">
            <v>1388.6000000000001</v>
          </cell>
          <cell r="AU15">
            <v>156.88</v>
          </cell>
          <cell r="AV15">
            <v>473.76000000000005</v>
          </cell>
          <cell r="AX15">
            <v>695.42000000000007</v>
          </cell>
        </row>
        <row r="16">
          <cell r="AR16">
            <v>1027.1400000000001</v>
          </cell>
          <cell r="AS16">
            <v>1286.8400000000001</v>
          </cell>
          <cell r="AT16">
            <v>1553.96</v>
          </cell>
          <cell r="AU16">
            <v>169.60000000000002</v>
          </cell>
          <cell r="AV16">
            <v>517.44000000000005</v>
          </cell>
          <cell r="AX16">
            <v>804.42000000000007</v>
          </cell>
        </row>
        <row r="17">
          <cell r="AR17">
            <v>91.160000000000011</v>
          </cell>
          <cell r="AU17">
            <v>20.14</v>
          </cell>
          <cell r="AX17">
            <v>46.870000000000005</v>
          </cell>
        </row>
        <row r="18">
          <cell r="AR18">
            <v>15.9</v>
          </cell>
          <cell r="AX18">
            <v>11.99</v>
          </cell>
        </row>
        <row r="19">
          <cell r="AR19">
            <v>-27.560000000000002</v>
          </cell>
          <cell r="AS19">
            <v>-47.7</v>
          </cell>
          <cell r="AT19">
            <v>-64.66</v>
          </cell>
          <cell r="AU19">
            <v>-10.600000000000001</v>
          </cell>
          <cell r="AX19">
            <v>-31.610000000000003</v>
          </cell>
        </row>
        <row r="39">
          <cell r="AR39">
            <v>510.92</v>
          </cell>
          <cell r="AS39">
            <v>617.98</v>
          </cell>
          <cell r="AU39">
            <v>240.89000000000001</v>
          </cell>
        </row>
        <row r="40">
          <cell r="AR40">
            <v>553.32000000000005</v>
          </cell>
          <cell r="AS40">
            <v>668.86</v>
          </cell>
          <cell r="AU40">
            <v>281.22000000000003</v>
          </cell>
        </row>
        <row r="41">
          <cell r="AR41">
            <v>617.98</v>
          </cell>
          <cell r="AS41">
            <v>757.90000000000009</v>
          </cell>
          <cell r="AU41">
            <v>318.28000000000003</v>
          </cell>
        </row>
        <row r="42">
          <cell r="AR42">
            <v>736.7</v>
          </cell>
          <cell r="AS42">
            <v>885.1</v>
          </cell>
          <cell r="AU42">
            <v>446.90000000000003</v>
          </cell>
        </row>
      </sheetData>
      <sheetData sheetId="2">
        <row r="7">
          <cell r="AF7">
            <v>345.56</v>
          </cell>
          <cell r="AG7">
            <v>461.1</v>
          </cell>
          <cell r="AH7">
            <v>504.56</v>
          </cell>
          <cell r="AI7">
            <v>66.78</v>
          </cell>
          <cell r="AJ7">
            <v>70.56</v>
          </cell>
          <cell r="AL7">
            <v>162.41000000000003</v>
          </cell>
        </row>
        <row r="8">
          <cell r="AF8">
            <v>375.24</v>
          </cell>
          <cell r="AG8">
            <v>498.20000000000005</v>
          </cell>
          <cell r="AH8">
            <v>576.64</v>
          </cell>
          <cell r="AI8">
            <v>81.62</v>
          </cell>
          <cell r="AJ8">
            <v>164.64000000000001</v>
          </cell>
          <cell r="AL8">
            <v>192.93</v>
          </cell>
        </row>
        <row r="9">
          <cell r="AF9">
            <v>401.74</v>
          </cell>
          <cell r="AG9">
            <v>534.24</v>
          </cell>
          <cell r="AH9">
            <v>669.92000000000007</v>
          </cell>
          <cell r="AI9">
            <v>94.34</v>
          </cell>
          <cell r="AJ9">
            <v>208.32000000000002</v>
          </cell>
          <cell r="AL9">
            <v>219.09</v>
          </cell>
        </row>
        <row r="10">
          <cell r="AF10">
            <v>452.62</v>
          </cell>
          <cell r="AG10">
            <v>603.14</v>
          </cell>
          <cell r="AH10">
            <v>753.66000000000008</v>
          </cell>
          <cell r="AI10">
            <v>104.94000000000001</v>
          </cell>
          <cell r="AJ10">
            <v>253.12000000000003</v>
          </cell>
          <cell r="AL10">
            <v>246.34000000000003</v>
          </cell>
        </row>
        <row r="11">
          <cell r="AF11">
            <v>552.26</v>
          </cell>
          <cell r="AG11">
            <v>711.26</v>
          </cell>
          <cell r="AH11">
            <v>910.54000000000008</v>
          </cell>
          <cell r="AI11">
            <v>115.54</v>
          </cell>
          <cell r="AJ11">
            <v>297.92</v>
          </cell>
          <cell r="AL11">
            <v>357.52000000000004</v>
          </cell>
        </row>
        <row r="12">
          <cell r="AF12">
            <v>655.08000000000004</v>
          </cell>
          <cell r="AG12">
            <v>839.5200000000001</v>
          </cell>
          <cell r="AH12">
            <v>1064.24</v>
          </cell>
          <cell r="AI12">
            <v>125.08000000000001</v>
          </cell>
          <cell r="AJ12">
            <v>340.48</v>
          </cell>
          <cell r="AL12">
            <v>445.81000000000006</v>
          </cell>
        </row>
        <row r="13">
          <cell r="AF13">
            <v>736.7</v>
          </cell>
          <cell r="AG13">
            <v>965.66000000000008</v>
          </cell>
          <cell r="AH13">
            <v>1186.1400000000001</v>
          </cell>
          <cell r="AI13">
            <v>135.68</v>
          </cell>
          <cell r="AJ13">
            <v>385.28000000000003</v>
          </cell>
          <cell r="AL13">
            <v>547.18000000000006</v>
          </cell>
        </row>
        <row r="14">
          <cell r="AF14">
            <v>846.94</v>
          </cell>
          <cell r="AG14">
            <v>1100.28</v>
          </cell>
          <cell r="AH14">
            <v>1352.5600000000002</v>
          </cell>
          <cell r="AI14">
            <v>149.46</v>
          </cell>
          <cell r="AJ14">
            <v>430.08000000000004</v>
          </cell>
          <cell r="AL14">
            <v>647.46</v>
          </cell>
        </row>
        <row r="15">
          <cell r="AF15">
            <v>977.32</v>
          </cell>
          <cell r="AG15">
            <v>1261.4000000000001</v>
          </cell>
          <cell r="AH15">
            <v>1529.5800000000002</v>
          </cell>
          <cell r="AI15">
            <v>157.94</v>
          </cell>
          <cell r="AJ15">
            <v>473.76000000000005</v>
          </cell>
          <cell r="AL15">
            <v>774.99</v>
          </cell>
        </row>
        <row r="16">
          <cell r="AF16">
            <v>1102.4000000000001</v>
          </cell>
          <cell r="AG16">
            <v>1411.92</v>
          </cell>
          <cell r="AH16">
            <v>1706.6000000000001</v>
          </cell>
          <cell r="AI16">
            <v>168.54000000000002</v>
          </cell>
          <cell r="AJ16">
            <v>517.44000000000005</v>
          </cell>
          <cell r="AL16">
            <v>897.07</v>
          </cell>
        </row>
        <row r="17">
          <cell r="AF17">
            <v>99.64</v>
          </cell>
          <cell r="AI17">
            <v>20.14</v>
          </cell>
          <cell r="AL17">
            <v>50.14</v>
          </cell>
        </row>
        <row r="18">
          <cell r="AF18">
            <v>15.9</v>
          </cell>
          <cell r="AL18">
            <v>11.99</v>
          </cell>
        </row>
        <row r="19">
          <cell r="AF19">
            <v>-29.68</v>
          </cell>
          <cell r="AG19">
            <v>-50.88</v>
          </cell>
          <cell r="AH19">
            <v>-67.84</v>
          </cell>
          <cell r="AI19">
            <v>-11.66</v>
          </cell>
          <cell r="AL19">
            <v>-35.970000000000006</v>
          </cell>
        </row>
        <row r="39">
          <cell r="AF39">
            <v>551.20000000000005</v>
          </cell>
          <cell r="AG39">
            <v>670.98</v>
          </cell>
          <cell r="AI39">
            <v>263.78000000000003</v>
          </cell>
        </row>
        <row r="40">
          <cell r="AF40">
            <v>594.66000000000008</v>
          </cell>
          <cell r="AG40">
            <v>727.16000000000008</v>
          </cell>
          <cell r="AI40">
            <v>303.02000000000004</v>
          </cell>
        </row>
        <row r="41">
          <cell r="AF41">
            <v>670.98</v>
          </cell>
          <cell r="AG41">
            <v>824.68000000000006</v>
          </cell>
          <cell r="AI41">
            <v>350.98</v>
          </cell>
        </row>
        <row r="42">
          <cell r="AF42">
            <v>800.30000000000007</v>
          </cell>
          <cell r="AG42">
            <v>960.36</v>
          </cell>
          <cell r="AI42">
            <v>486.14000000000004</v>
          </cell>
        </row>
      </sheetData>
      <sheetData sheetId="3">
        <row r="7">
          <cell r="P7">
            <v>978.38</v>
          </cell>
          <cell r="Q7">
            <v>1126.78</v>
          </cell>
          <cell r="S7">
            <v>413.11</v>
          </cell>
        </row>
        <row r="8">
          <cell r="P8">
            <v>1141.6200000000001</v>
          </cell>
          <cell r="Q8">
            <v>1313.3400000000001</v>
          </cell>
          <cell r="S8">
            <v>466.52000000000004</v>
          </cell>
        </row>
        <row r="9">
          <cell r="P9">
            <v>1304.8600000000001</v>
          </cell>
          <cell r="Q9">
            <v>1499.9</v>
          </cell>
          <cell r="S9">
            <v>523.20000000000005</v>
          </cell>
        </row>
        <row r="10">
          <cell r="P10">
            <v>1467.04</v>
          </cell>
          <cell r="Q10">
            <v>1686.46</v>
          </cell>
          <cell r="S10">
            <v>589.69000000000005</v>
          </cell>
        </row>
        <row r="11">
          <cell r="P11">
            <v>1629.22</v>
          </cell>
          <cell r="Q11">
            <v>1874.0800000000002</v>
          </cell>
          <cell r="S11">
            <v>644.19000000000005</v>
          </cell>
        </row>
        <row r="12">
          <cell r="P12">
            <v>1797.76</v>
          </cell>
          <cell r="Q12">
            <v>2068.06</v>
          </cell>
          <cell r="S12">
            <v>705.23</v>
          </cell>
        </row>
        <row r="13">
          <cell r="P13">
            <v>1969.48</v>
          </cell>
          <cell r="Q13">
            <v>2265.2200000000003</v>
          </cell>
          <cell r="S13">
            <v>761.91000000000008</v>
          </cell>
        </row>
        <row r="14">
          <cell r="P14">
            <v>184.44</v>
          </cell>
          <cell r="S14">
            <v>93.740000000000009</v>
          </cell>
        </row>
      </sheetData>
      <sheetData sheetId="4">
        <row r="7">
          <cell r="AR7">
            <v>313.76</v>
          </cell>
          <cell r="AS7">
            <v>424</v>
          </cell>
          <cell r="AT7">
            <v>462.16</v>
          </cell>
          <cell r="AU7">
            <v>65.72</v>
          </cell>
          <cell r="AV7">
            <v>80.640000000000015</v>
          </cell>
          <cell r="AX7">
            <v>154.78</v>
          </cell>
        </row>
        <row r="8">
          <cell r="AR8">
            <v>347.68</v>
          </cell>
          <cell r="AS8">
            <v>467.46000000000004</v>
          </cell>
          <cell r="AT8">
            <v>560.74</v>
          </cell>
          <cell r="AU8">
            <v>75.260000000000005</v>
          </cell>
          <cell r="AV8">
            <v>183.68</v>
          </cell>
          <cell r="AX8">
            <v>182.03</v>
          </cell>
        </row>
        <row r="9">
          <cell r="AR9">
            <v>373.12</v>
          </cell>
          <cell r="AS9">
            <v>504.56</v>
          </cell>
          <cell r="AT9">
            <v>651.9</v>
          </cell>
          <cell r="AU9">
            <v>90.100000000000009</v>
          </cell>
          <cell r="AV9">
            <v>228.48000000000002</v>
          </cell>
          <cell r="AX9">
            <v>203.83</v>
          </cell>
        </row>
        <row r="10">
          <cell r="AR10">
            <v>411.28000000000003</v>
          </cell>
          <cell r="AS10">
            <v>560.74</v>
          </cell>
          <cell r="AT10">
            <v>751.54000000000008</v>
          </cell>
          <cell r="AU10">
            <v>100.7</v>
          </cell>
          <cell r="AV10">
            <v>272.16000000000003</v>
          </cell>
          <cell r="AX10">
            <v>239.8</v>
          </cell>
        </row>
        <row r="11">
          <cell r="AR11">
            <v>520.46</v>
          </cell>
          <cell r="AS11">
            <v>677.34</v>
          </cell>
          <cell r="AT11">
            <v>868.1400000000001</v>
          </cell>
          <cell r="AU11">
            <v>110.24000000000001</v>
          </cell>
          <cell r="AV11">
            <v>315.84000000000003</v>
          </cell>
          <cell r="AX11">
            <v>344.44</v>
          </cell>
        </row>
        <row r="12">
          <cell r="AR12">
            <v>604.20000000000005</v>
          </cell>
          <cell r="AS12">
            <v>791.82</v>
          </cell>
          <cell r="AT12">
            <v>985.80000000000007</v>
          </cell>
          <cell r="AU12">
            <v>124.02000000000001</v>
          </cell>
          <cell r="AV12">
            <v>360.64000000000004</v>
          </cell>
          <cell r="AX12">
            <v>427.28000000000003</v>
          </cell>
        </row>
        <row r="13">
          <cell r="AR13">
            <v>702.78000000000009</v>
          </cell>
          <cell r="AS13">
            <v>911.6</v>
          </cell>
          <cell r="AT13">
            <v>1128.9000000000001</v>
          </cell>
          <cell r="AU13">
            <v>133.56</v>
          </cell>
          <cell r="AV13">
            <v>405.44000000000005</v>
          </cell>
          <cell r="AX13">
            <v>505.76000000000005</v>
          </cell>
        </row>
        <row r="14">
          <cell r="AR14">
            <v>809.84</v>
          </cell>
          <cell r="AS14">
            <v>1038.8</v>
          </cell>
          <cell r="AT14">
            <v>1285.78</v>
          </cell>
          <cell r="AU14">
            <v>143.1</v>
          </cell>
          <cell r="AV14">
            <v>448.00000000000006</v>
          </cell>
          <cell r="AX14">
            <v>599.5</v>
          </cell>
        </row>
        <row r="15">
          <cell r="AR15">
            <v>928.56000000000006</v>
          </cell>
          <cell r="AS15">
            <v>1178.72</v>
          </cell>
          <cell r="AT15">
            <v>1450.0800000000002</v>
          </cell>
          <cell r="AU15">
            <v>156.88</v>
          </cell>
          <cell r="AV15">
            <v>492.80000000000007</v>
          </cell>
          <cell r="AX15">
            <v>713.95</v>
          </cell>
        </row>
        <row r="16">
          <cell r="AR16">
            <v>1069.54</v>
          </cell>
          <cell r="AS16">
            <v>1334.54</v>
          </cell>
          <cell r="AT16">
            <v>1629.22</v>
          </cell>
          <cell r="AU16">
            <v>169.60000000000002</v>
          </cell>
          <cell r="AV16">
            <v>537.6</v>
          </cell>
          <cell r="AX16">
            <v>828.40000000000009</v>
          </cell>
        </row>
        <row r="17">
          <cell r="AR17">
            <v>91.160000000000011</v>
          </cell>
          <cell r="AU17">
            <v>20.14</v>
          </cell>
          <cell r="AX17">
            <v>46.870000000000005</v>
          </cell>
        </row>
        <row r="18">
          <cell r="AR18">
            <v>20.14</v>
          </cell>
          <cell r="AX18">
            <v>15.260000000000002</v>
          </cell>
        </row>
        <row r="19">
          <cell r="AR19">
            <v>-30.740000000000002</v>
          </cell>
          <cell r="AS19">
            <v>-53</v>
          </cell>
          <cell r="AT19">
            <v>-67.84</v>
          </cell>
          <cell r="AU19">
            <v>-10.600000000000001</v>
          </cell>
          <cell r="AX19">
            <v>-37.06</v>
          </cell>
        </row>
        <row r="39">
          <cell r="AR39">
            <v>536.36</v>
          </cell>
          <cell r="AS39">
            <v>657.2</v>
          </cell>
          <cell r="AU39">
            <v>262.69</v>
          </cell>
        </row>
        <row r="40">
          <cell r="AR40">
            <v>585.12</v>
          </cell>
          <cell r="AS40">
            <v>717.62</v>
          </cell>
          <cell r="AU40">
            <v>303.02000000000004</v>
          </cell>
        </row>
        <row r="41">
          <cell r="AR41">
            <v>652.96</v>
          </cell>
          <cell r="AS41">
            <v>803.48</v>
          </cell>
          <cell r="AU41">
            <v>360.79</v>
          </cell>
        </row>
        <row r="42">
          <cell r="AR42">
            <v>801.36</v>
          </cell>
          <cell r="AS42">
            <v>960.36</v>
          </cell>
          <cell r="AU42">
            <v>495.95000000000005</v>
          </cell>
        </row>
      </sheetData>
      <sheetData sheetId="5">
        <row r="7">
          <cell r="AF7">
            <v>358.28000000000003</v>
          </cell>
          <cell r="AG7">
            <v>485.48</v>
          </cell>
          <cell r="AH7">
            <v>539.54000000000008</v>
          </cell>
          <cell r="AI7">
            <v>66.78</v>
          </cell>
          <cell r="AJ7">
            <v>80.640000000000015</v>
          </cell>
          <cell r="AL7">
            <v>178.76000000000002</v>
          </cell>
        </row>
        <row r="8">
          <cell r="AF8">
            <v>389.02000000000004</v>
          </cell>
          <cell r="AG8">
            <v>527.88</v>
          </cell>
          <cell r="AH8">
            <v>632.82000000000005</v>
          </cell>
          <cell r="AI8">
            <v>81.62</v>
          </cell>
          <cell r="AJ8">
            <v>183.68</v>
          </cell>
          <cell r="AL8">
            <v>203.83</v>
          </cell>
        </row>
        <row r="9">
          <cell r="AF9">
            <v>425.06</v>
          </cell>
          <cell r="AG9">
            <v>568.16000000000008</v>
          </cell>
          <cell r="AH9">
            <v>733.52</v>
          </cell>
          <cell r="AI9">
            <v>94.34</v>
          </cell>
          <cell r="AJ9">
            <v>228.48000000000002</v>
          </cell>
          <cell r="AL9">
            <v>232.17000000000002</v>
          </cell>
        </row>
        <row r="10">
          <cell r="AF10">
            <v>479.12</v>
          </cell>
          <cell r="AG10">
            <v>629.64</v>
          </cell>
          <cell r="AH10">
            <v>839.5200000000001</v>
          </cell>
          <cell r="AI10">
            <v>104.94000000000001</v>
          </cell>
          <cell r="AJ10">
            <v>272.16000000000003</v>
          </cell>
          <cell r="AL10">
            <v>269.23</v>
          </cell>
        </row>
        <row r="11">
          <cell r="AF11">
            <v>590.42000000000007</v>
          </cell>
          <cell r="AG11">
            <v>761.08</v>
          </cell>
          <cell r="AH11">
            <v>976.2600000000001</v>
          </cell>
          <cell r="AI11">
            <v>115.54</v>
          </cell>
          <cell r="AJ11">
            <v>315.84000000000003</v>
          </cell>
          <cell r="AL11">
            <v>386.95000000000005</v>
          </cell>
        </row>
        <row r="12">
          <cell r="AF12">
            <v>684.76</v>
          </cell>
          <cell r="AG12">
            <v>886.16000000000008</v>
          </cell>
          <cell r="AH12">
            <v>1104.52</v>
          </cell>
          <cell r="AI12">
            <v>125.08000000000001</v>
          </cell>
          <cell r="AJ12">
            <v>360.64000000000004</v>
          </cell>
          <cell r="AL12">
            <v>480.69000000000005</v>
          </cell>
        </row>
        <row r="13">
          <cell r="AF13">
            <v>771.68000000000006</v>
          </cell>
          <cell r="AG13">
            <v>1014.4200000000001</v>
          </cell>
          <cell r="AH13">
            <v>1258.22</v>
          </cell>
          <cell r="AI13">
            <v>135.68</v>
          </cell>
          <cell r="AJ13">
            <v>405.44000000000005</v>
          </cell>
          <cell r="AL13">
            <v>564.62</v>
          </cell>
        </row>
        <row r="14">
          <cell r="AF14">
            <v>890.40000000000009</v>
          </cell>
          <cell r="AG14">
            <v>1068.48</v>
          </cell>
          <cell r="AH14">
            <v>1417.22</v>
          </cell>
          <cell r="AI14">
            <v>149.46</v>
          </cell>
          <cell r="AJ14">
            <v>448.00000000000006</v>
          </cell>
          <cell r="AL14">
            <v>669.2600000000001</v>
          </cell>
        </row>
        <row r="15">
          <cell r="AF15">
            <v>1021.84</v>
          </cell>
          <cell r="AG15">
            <v>1319.7</v>
          </cell>
          <cell r="AH15">
            <v>1620.74</v>
          </cell>
          <cell r="AI15">
            <v>157.94</v>
          </cell>
          <cell r="AJ15">
            <v>492.80000000000007</v>
          </cell>
          <cell r="AL15">
            <v>796.79000000000008</v>
          </cell>
        </row>
        <row r="16">
          <cell r="AF16">
            <v>1151.1600000000001</v>
          </cell>
          <cell r="AG16">
            <v>1473.4</v>
          </cell>
          <cell r="AH16">
            <v>1809.42</v>
          </cell>
          <cell r="AI16">
            <v>168.54000000000002</v>
          </cell>
          <cell r="AJ16">
            <v>537.6</v>
          </cell>
          <cell r="AL16">
            <v>922.1400000000001</v>
          </cell>
        </row>
        <row r="17">
          <cell r="AF17">
            <v>99.64</v>
          </cell>
          <cell r="AI17">
            <v>20.14</v>
          </cell>
          <cell r="AL17">
            <v>50.14</v>
          </cell>
        </row>
        <row r="18">
          <cell r="AF18">
            <v>20.14</v>
          </cell>
          <cell r="AL18">
            <v>15.260000000000002</v>
          </cell>
        </row>
        <row r="19">
          <cell r="AF19">
            <v>-34.980000000000004</v>
          </cell>
          <cell r="AG19">
            <v>-56.18</v>
          </cell>
          <cell r="AH19">
            <v>-74.2</v>
          </cell>
          <cell r="AI19">
            <v>-11.66</v>
          </cell>
          <cell r="AL19">
            <v>-40.330000000000005</v>
          </cell>
        </row>
        <row r="39">
          <cell r="AF39">
            <v>577.70000000000005</v>
          </cell>
          <cell r="AG39">
            <v>716.56000000000006</v>
          </cell>
          <cell r="AI39">
            <v>284.49</v>
          </cell>
        </row>
        <row r="40">
          <cell r="AF40">
            <v>638.12</v>
          </cell>
          <cell r="AG40">
            <v>782.28000000000009</v>
          </cell>
          <cell r="AI40">
            <v>328.09000000000003</v>
          </cell>
        </row>
        <row r="41">
          <cell r="AF41">
            <v>721.86</v>
          </cell>
          <cell r="AG41">
            <v>874.5</v>
          </cell>
          <cell r="AI41">
            <v>393.49</v>
          </cell>
        </row>
        <row r="42">
          <cell r="AF42">
            <v>872.38</v>
          </cell>
          <cell r="AG42">
            <v>1044.1000000000001</v>
          </cell>
          <cell r="AI42">
            <v>539.55000000000007</v>
          </cell>
        </row>
      </sheetData>
      <sheetData sheetId="6">
        <row r="7">
          <cell r="AR7">
            <v>287.26</v>
          </cell>
          <cell r="AS7">
            <v>374.18</v>
          </cell>
          <cell r="AT7">
            <v>461.1</v>
          </cell>
          <cell r="AU7">
            <v>64.66</v>
          </cell>
          <cell r="AV7">
            <v>87.360000000000014</v>
          </cell>
          <cell r="AX7">
            <v>139.52000000000001</v>
          </cell>
        </row>
        <row r="8">
          <cell r="AR8">
            <v>323.3</v>
          </cell>
          <cell r="AS8">
            <v>434.6</v>
          </cell>
          <cell r="AT8">
            <v>567.1</v>
          </cell>
          <cell r="AU8">
            <v>73.14</v>
          </cell>
          <cell r="AV8">
            <v>198.24</v>
          </cell>
          <cell r="AX8">
            <v>170.04000000000002</v>
          </cell>
        </row>
        <row r="9">
          <cell r="AR9">
            <v>357.22</v>
          </cell>
          <cell r="AS9">
            <v>490.78000000000003</v>
          </cell>
          <cell r="AT9">
            <v>669.92000000000007</v>
          </cell>
          <cell r="AU9">
            <v>81.62</v>
          </cell>
          <cell r="AV9">
            <v>244.16000000000003</v>
          </cell>
          <cell r="AX9">
            <v>199.47000000000003</v>
          </cell>
        </row>
        <row r="10">
          <cell r="AR10">
            <v>400.68</v>
          </cell>
          <cell r="AS10">
            <v>557.56000000000006</v>
          </cell>
          <cell r="AT10">
            <v>774.86</v>
          </cell>
          <cell r="AU10">
            <v>91.160000000000011</v>
          </cell>
          <cell r="AV10">
            <v>285.60000000000002</v>
          </cell>
          <cell r="AX10">
            <v>239.8</v>
          </cell>
        </row>
        <row r="11">
          <cell r="AR11">
            <v>466.40000000000003</v>
          </cell>
          <cell r="AS11">
            <v>647.66000000000008</v>
          </cell>
          <cell r="AT11">
            <v>875.56000000000006</v>
          </cell>
          <cell r="AU11">
            <v>101.76</v>
          </cell>
          <cell r="AV11">
            <v>329.28000000000003</v>
          </cell>
          <cell r="AX11">
            <v>325.91000000000003</v>
          </cell>
        </row>
        <row r="12">
          <cell r="AR12">
            <v>553.32000000000005</v>
          </cell>
          <cell r="AS12">
            <v>753.66000000000008</v>
          </cell>
          <cell r="AT12">
            <v>1014.4200000000001</v>
          </cell>
          <cell r="AU12">
            <v>112.36</v>
          </cell>
          <cell r="AV12">
            <v>375.20000000000005</v>
          </cell>
          <cell r="AX12">
            <v>405.48</v>
          </cell>
        </row>
        <row r="13">
          <cell r="AR13">
            <v>652.96</v>
          </cell>
          <cell r="AS13">
            <v>874.5</v>
          </cell>
          <cell r="AT13">
            <v>1134.2</v>
          </cell>
          <cell r="AU13">
            <v>122.96000000000001</v>
          </cell>
          <cell r="AV13">
            <v>417.76000000000005</v>
          </cell>
          <cell r="AX13">
            <v>490.50000000000006</v>
          </cell>
        </row>
        <row r="14">
          <cell r="AR14">
            <v>757.90000000000009</v>
          </cell>
          <cell r="AS14">
            <v>1000.6400000000001</v>
          </cell>
          <cell r="AT14">
            <v>1287.9000000000001</v>
          </cell>
          <cell r="AU14">
            <v>131.44</v>
          </cell>
          <cell r="AV14">
            <v>461.44000000000005</v>
          </cell>
          <cell r="AX14">
            <v>580.97</v>
          </cell>
        </row>
        <row r="15">
          <cell r="AR15">
            <v>874.5</v>
          </cell>
          <cell r="AS15">
            <v>1135.26</v>
          </cell>
          <cell r="AT15">
            <v>1454.3200000000002</v>
          </cell>
          <cell r="AU15">
            <v>140.98000000000002</v>
          </cell>
          <cell r="AV15">
            <v>506.24000000000007</v>
          </cell>
          <cell r="AX15">
            <v>694.33</v>
          </cell>
        </row>
        <row r="16">
          <cell r="AR16">
            <v>1003.82</v>
          </cell>
          <cell r="AS16">
            <v>1285.78</v>
          </cell>
          <cell r="AT16">
            <v>1631.3400000000001</v>
          </cell>
          <cell r="AU16">
            <v>151.58000000000001</v>
          </cell>
          <cell r="AV16">
            <v>553.28000000000009</v>
          </cell>
          <cell r="AX16">
            <v>806.6</v>
          </cell>
        </row>
        <row r="17">
          <cell r="AR17">
            <v>67.84</v>
          </cell>
          <cell r="AU17">
            <v>15.9</v>
          </cell>
          <cell r="AX17">
            <v>30.520000000000003</v>
          </cell>
        </row>
        <row r="18">
          <cell r="AR18">
            <v>24.380000000000003</v>
          </cell>
          <cell r="AX18">
            <v>17.440000000000001</v>
          </cell>
        </row>
        <row r="19">
          <cell r="AR19">
            <v>-36.04</v>
          </cell>
          <cell r="AS19">
            <v>-60.42</v>
          </cell>
          <cell r="AT19">
            <v>-65.72</v>
          </cell>
          <cell r="AU19">
            <v>-10.600000000000001</v>
          </cell>
          <cell r="AX19">
            <v>-27.250000000000004</v>
          </cell>
        </row>
        <row r="38">
          <cell r="AR38">
            <v>510.92</v>
          </cell>
          <cell r="AS38">
            <v>623.28000000000009</v>
          </cell>
          <cell r="AU38">
            <v>248.52</v>
          </cell>
        </row>
        <row r="39">
          <cell r="AR39">
            <v>568.16000000000008</v>
          </cell>
          <cell r="AS39">
            <v>703.84</v>
          </cell>
          <cell r="AU39">
            <v>298.66000000000003</v>
          </cell>
        </row>
        <row r="40">
          <cell r="AR40">
            <v>642.36</v>
          </cell>
          <cell r="AS40">
            <v>801.36</v>
          </cell>
          <cell r="AU40">
            <v>360.79</v>
          </cell>
        </row>
        <row r="41">
          <cell r="AR41">
            <v>751.54000000000008</v>
          </cell>
          <cell r="AS41">
            <v>933.86</v>
          </cell>
          <cell r="AU41">
            <v>475.24</v>
          </cell>
        </row>
        <row r="42">
          <cell r="AR42">
            <v>858.6</v>
          </cell>
          <cell r="AS42">
            <v>1061.06</v>
          </cell>
          <cell r="AU42">
            <v>576.61</v>
          </cell>
        </row>
      </sheetData>
      <sheetData sheetId="7">
        <row r="6">
          <cell r="AR6">
            <v>309.52000000000004</v>
          </cell>
          <cell r="AS6">
            <v>395.38</v>
          </cell>
          <cell r="AT6">
            <v>532.12</v>
          </cell>
          <cell r="AU6">
            <v>67.84</v>
          </cell>
          <cell r="AV6">
            <v>87.360000000000014</v>
          </cell>
          <cell r="AX6">
            <v>155.87</v>
          </cell>
        </row>
        <row r="7">
          <cell r="AR7">
            <v>367.82</v>
          </cell>
          <cell r="AS7">
            <v>483.36</v>
          </cell>
          <cell r="AT7">
            <v>643.42000000000007</v>
          </cell>
          <cell r="AU7">
            <v>82.68</v>
          </cell>
          <cell r="AV7">
            <v>198.24</v>
          </cell>
          <cell r="AX7">
            <v>197.29000000000002</v>
          </cell>
        </row>
        <row r="8">
          <cell r="AR8">
            <v>401.74</v>
          </cell>
          <cell r="AS8">
            <v>543.78</v>
          </cell>
          <cell r="AT8">
            <v>753.66000000000008</v>
          </cell>
          <cell r="AU8">
            <v>97.52000000000001</v>
          </cell>
          <cell r="AV8">
            <v>244.16000000000003</v>
          </cell>
          <cell r="AX8">
            <v>243.07000000000002</v>
          </cell>
        </row>
        <row r="9">
          <cell r="AR9">
            <v>457.92</v>
          </cell>
          <cell r="AS9">
            <v>620.1</v>
          </cell>
          <cell r="AT9">
            <v>876.62</v>
          </cell>
          <cell r="AU9">
            <v>110.24000000000001</v>
          </cell>
          <cell r="AV9">
            <v>285.60000000000002</v>
          </cell>
          <cell r="AX9">
            <v>280.13</v>
          </cell>
        </row>
        <row r="10">
          <cell r="AR10">
            <v>525.76</v>
          </cell>
          <cell r="AS10">
            <v>715.5</v>
          </cell>
          <cell r="AT10">
            <v>984.74</v>
          </cell>
          <cell r="AU10">
            <v>118.72</v>
          </cell>
          <cell r="AV10">
            <v>329.28000000000003</v>
          </cell>
          <cell r="AX10">
            <v>370.6</v>
          </cell>
        </row>
        <row r="11">
          <cell r="AR11">
            <v>619.04000000000008</v>
          </cell>
          <cell r="AS11">
            <v>832.1</v>
          </cell>
          <cell r="AT11">
            <v>1139.5</v>
          </cell>
          <cell r="AU11">
            <v>126.14</v>
          </cell>
          <cell r="AV11">
            <v>375.20000000000005</v>
          </cell>
          <cell r="AX11">
            <v>457.8</v>
          </cell>
        </row>
        <row r="12">
          <cell r="AR12">
            <v>726.1</v>
          </cell>
          <cell r="AS12">
            <v>967.78000000000009</v>
          </cell>
          <cell r="AT12">
            <v>1311.22</v>
          </cell>
          <cell r="AU12">
            <v>137.80000000000001</v>
          </cell>
          <cell r="AV12">
            <v>417.76000000000005</v>
          </cell>
          <cell r="AX12">
            <v>543.91000000000008</v>
          </cell>
        </row>
        <row r="13">
          <cell r="AR13">
            <v>826.80000000000007</v>
          </cell>
          <cell r="AS13">
            <v>1094.98</v>
          </cell>
          <cell r="AT13">
            <v>1436.3000000000002</v>
          </cell>
          <cell r="AU13">
            <v>148.4</v>
          </cell>
          <cell r="AV13">
            <v>461.44000000000005</v>
          </cell>
          <cell r="AX13">
            <v>637.65000000000009</v>
          </cell>
        </row>
        <row r="14">
          <cell r="AR14">
            <v>937.04000000000008</v>
          </cell>
          <cell r="AS14">
            <v>1233.8400000000001</v>
          </cell>
          <cell r="AT14">
            <v>1606.96</v>
          </cell>
          <cell r="AU14">
            <v>155.82000000000002</v>
          </cell>
          <cell r="AV14">
            <v>506.24000000000007</v>
          </cell>
          <cell r="AX14">
            <v>748.83</v>
          </cell>
        </row>
        <row r="15">
          <cell r="AR15">
            <v>1070.6000000000001</v>
          </cell>
          <cell r="AS15">
            <v>1398.14</v>
          </cell>
          <cell r="AT15">
            <v>1805.18</v>
          </cell>
          <cell r="AU15">
            <v>167.48000000000002</v>
          </cell>
          <cell r="AV15">
            <v>553.28000000000009</v>
          </cell>
          <cell r="AX15">
            <v>865.46</v>
          </cell>
        </row>
        <row r="16">
          <cell r="AR16">
            <v>67.84</v>
          </cell>
          <cell r="AU16">
            <v>16.96</v>
          </cell>
          <cell r="AX16">
            <v>30.520000000000003</v>
          </cell>
        </row>
        <row r="17">
          <cell r="AR17">
            <v>142.04000000000002</v>
          </cell>
          <cell r="AS17">
            <v>193.98000000000002</v>
          </cell>
          <cell r="AT17">
            <v>209.88000000000002</v>
          </cell>
          <cell r="AU17">
            <v>36.04</v>
          </cell>
          <cell r="AV17">
            <v>43.680000000000007</v>
          </cell>
          <cell r="AX17">
            <v>95.92</v>
          </cell>
        </row>
        <row r="18">
          <cell r="AR18">
            <v>24.380000000000003</v>
          </cell>
          <cell r="AX18">
            <v>17.440000000000001</v>
          </cell>
        </row>
        <row r="19">
          <cell r="AR19">
            <v>-43.46</v>
          </cell>
          <cell r="AS19">
            <v>-73.14</v>
          </cell>
          <cell r="AT19">
            <v>-77.38000000000001</v>
          </cell>
          <cell r="AU19">
            <v>-11.66</v>
          </cell>
          <cell r="AX19">
            <v>-34.880000000000003</v>
          </cell>
        </row>
        <row r="39">
          <cell r="AR39">
            <v>554.38</v>
          </cell>
          <cell r="AS39">
            <v>670.98</v>
          </cell>
          <cell r="AU39">
            <v>276.86</v>
          </cell>
        </row>
        <row r="40">
          <cell r="AR40">
            <v>614.80000000000007</v>
          </cell>
          <cell r="AS40">
            <v>757.90000000000009</v>
          </cell>
          <cell r="AU40">
            <v>344.44</v>
          </cell>
        </row>
        <row r="41">
          <cell r="AR41">
            <v>698.54000000000008</v>
          </cell>
          <cell r="AS41">
            <v>862.84</v>
          </cell>
          <cell r="AU41">
            <v>403.3</v>
          </cell>
        </row>
        <row r="42">
          <cell r="AR42">
            <v>809.84</v>
          </cell>
          <cell r="AS42">
            <v>999.58</v>
          </cell>
          <cell r="AU42">
            <v>524.29000000000008</v>
          </cell>
        </row>
        <row r="43">
          <cell r="AR43">
            <v>925.38</v>
          </cell>
          <cell r="AS43">
            <v>1138.44</v>
          </cell>
          <cell r="AU43">
            <v>628.93000000000006</v>
          </cell>
        </row>
      </sheetData>
      <sheetData sheetId="8">
        <row r="6">
          <cell r="AF6">
            <v>377.36</v>
          </cell>
          <cell r="AG6">
            <v>466.40000000000003</v>
          </cell>
          <cell r="AH6">
            <v>602.08000000000004</v>
          </cell>
          <cell r="AI6">
            <v>74.2</v>
          </cell>
          <cell r="AJ6">
            <v>89.600000000000009</v>
          </cell>
          <cell r="AL6">
            <v>187.48000000000002</v>
          </cell>
        </row>
        <row r="7">
          <cell r="AF7">
            <v>435.66</v>
          </cell>
          <cell r="AG7">
            <v>554.38</v>
          </cell>
          <cell r="AH7">
            <v>715.5</v>
          </cell>
          <cell r="AI7">
            <v>86.92</v>
          </cell>
          <cell r="AJ7">
            <v>191.52</v>
          </cell>
          <cell r="AL7">
            <v>229.99</v>
          </cell>
        </row>
        <row r="8">
          <cell r="AF8">
            <v>470.64000000000004</v>
          </cell>
          <cell r="AG8">
            <v>614.80000000000007</v>
          </cell>
          <cell r="AH8">
            <v>824.68000000000006</v>
          </cell>
          <cell r="AI8">
            <v>101.76</v>
          </cell>
          <cell r="AJ8">
            <v>235.20000000000002</v>
          </cell>
          <cell r="AL8">
            <v>276.86</v>
          </cell>
        </row>
        <row r="9">
          <cell r="AF9">
            <v>527.88</v>
          </cell>
          <cell r="AG9">
            <v>690.06000000000006</v>
          </cell>
          <cell r="AH9">
            <v>946.58</v>
          </cell>
          <cell r="AI9">
            <v>114.48</v>
          </cell>
          <cell r="AJ9">
            <v>280</v>
          </cell>
          <cell r="AL9">
            <v>311.74</v>
          </cell>
        </row>
        <row r="10">
          <cell r="AF10">
            <v>598.9</v>
          </cell>
          <cell r="AG10">
            <v>784.40000000000009</v>
          </cell>
          <cell r="AH10">
            <v>1052.5800000000002</v>
          </cell>
          <cell r="AI10">
            <v>124.02000000000001</v>
          </cell>
          <cell r="AJ10">
            <v>324.8</v>
          </cell>
          <cell r="AL10">
            <v>404.39000000000004</v>
          </cell>
        </row>
        <row r="11">
          <cell r="AF11">
            <v>692.18000000000006</v>
          </cell>
          <cell r="AG11">
            <v>902.06000000000006</v>
          </cell>
          <cell r="AH11">
            <v>1209.46</v>
          </cell>
          <cell r="AI11">
            <v>133.56</v>
          </cell>
          <cell r="AJ11">
            <v>367.36</v>
          </cell>
          <cell r="AL11">
            <v>489.41</v>
          </cell>
        </row>
        <row r="12">
          <cell r="AF12">
            <v>799.24</v>
          </cell>
          <cell r="AG12">
            <v>1035.6200000000001</v>
          </cell>
          <cell r="AH12">
            <v>1385.42</v>
          </cell>
          <cell r="AI12">
            <v>143.1</v>
          </cell>
          <cell r="AJ12">
            <v>411.04</v>
          </cell>
          <cell r="AL12">
            <v>577.70000000000005</v>
          </cell>
        </row>
        <row r="13">
          <cell r="AF13">
            <v>895.7</v>
          </cell>
          <cell r="AG13">
            <v>1167.06</v>
          </cell>
          <cell r="AH13">
            <v>1505.2</v>
          </cell>
          <cell r="AI13">
            <v>151.58000000000001</v>
          </cell>
          <cell r="AJ13">
            <v>456.96000000000004</v>
          </cell>
          <cell r="AL13">
            <v>668.17000000000007</v>
          </cell>
        </row>
        <row r="14">
          <cell r="AF14">
            <v>993.22</v>
          </cell>
          <cell r="AG14">
            <v>1300.6200000000001</v>
          </cell>
          <cell r="AH14">
            <v>1673.74</v>
          </cell>
          <cell r="AI14">
            <v>161.12</v>
          </cell>
          <cell r="AJ14">
            <v>499.52000000000004</v>
          </cell>
          <cell r="AL14">
            <v>755.37</v>
          </cell>
        </row>
        <row r="15">
          <cell r="AF15">
            <v>1088.6200000000001</v>
          </cell>
          <cell r="AG15">
            <v>1434.18</v>
          </cell>
          <cell r="AH15">
            <v>1840.16</v>
          </cell>
          <cell r="AI15">
            <v>171.72</v>
          </cell>
          <cell r="AJ15">
            <v>544.32000000000005</v>
          </cell>
          <cell r="AL15">
            <v>844.75000000000011</v>
          </cell>
        </row>
        <row r="16">
          <cell r="AF16">
            <v>139.92000000000002</v>
          </cell>
          <cell r="AI16">
            <v>16.96</v>
          </cell>
          <cell r="AL16">
            <v>82.84</v>
          </cell>
        </row>
        <row r="17">
          <cell r="AF17">
            <v>142.04000000000002</v>
          </cell>
          <cell r="AG17">
            <v>191.86</v>
          </cell>
          <cell r="AH17">
            <v>209.88000000000002</v>
          </cell>
          <cell r="AI17">
            <v>36.04</v>
          </cell>
          <cell r="AJ17">
            <v>43.680000000000007</v>
          </cell>
          <cell r="AL17">
            <v>94.830000000000013</v>
          </cell>
        </row>
        <row r="18">
          <cell r="AF18">
            <v>24.380000000000003</v>
          </cell>
          <cell r="AL18">
            <v>17.440000000000001</v>
          </cell>
        </row>
        <row r="19">
          <cell r="AF19">
            <v>-43.46</v>
          </cell>
          <cell r="AG19">
            <v>-68.900000000000006</v>
          </cell>
          <cell r="AH19">
            <v>-80.56</v>
          </cell>
          <cell r="AI19">
            <v>-11.66</v>
          </cell>
          <cell r="AL19">
            <v>-34.880000000000003</v>
          </cell>
        </row>
        <row r="39">
          <cell r="AF39">
            <v>626.46</v>
          </cell>
          <cell r="AG39">
            <v>744.12</v>
          </cell>
          <cell r="AI39">
            <v>308.47000000000003</v>
          </cell>
        </row>
        <row r="40">
          <cell r="AF40">
            <v>684.76</v>
          </cell>
          <cell r="AG40">
            <v>828.92000000000007</v>
          </cell>
          <cell r="AI40">
            <v>377.14000000000004</v>
          </cell>
        </row>
        <row r="41">
          <cell r="AF41">
            <v>770.62</v>
          </cell>
          <cell r="AG41">
            <v>932.80000000000007</v>
          </cell>
          <cell r="AI41">
            <v>432.73</v>
          </cell>
        </row>
        <row r="42">
          <cell r="AF42">
            <v>880.86</v>
          </cell>
          <cell r="AG42">
            <v>1068.48</v>
          </cell>
          <cell r="AI42">
            <v>554.81000000000006</v>
          </cell>
        </row>
        <row r="43">
          <cell r="AF43">
            <v>978.38</v>
          </cell>
          <cell r="AG43">
            <v>1188.26</v>
          </cell>
          <cell r="AI43">
            <v>659.45</v>
          </cell>
        </row>
      </sheetData>
      <sheetData sheetId="9">
        <row r="6">
          <cell r="R6">
            <v>787.58</v>
          </cell>
          <cell r="S6">
            <v>893.58</v>
          </cell>
          <cell r="U6">
            <v>152.32000000000002</v>
          </cell>
          <cell r="W6">
            <v>414.20000000000005</v>
          </cell>
        </row>
        <row r="7">
          <cell r="R7">
            <v>861.78000000000009</v>
          </cell>
          <cell r="S7">
            <v>993.22</v>
          </cell>
          <cell r="U7">
            <v>198.24</v>
          </cell>
          <cell r="W7">
            <v>465.43</v>
          </cell>
        </row>
        <row r="8">
          <cell r="R8">
            <v>934.92000000000007</v>
          </cell>
          <cell r="S8">
            <v>1098.1600000000001</v>
          </cell>
          <cell r="U8">
            <v>244.16000000000003</v>
          </cell>
          <cell r="W8">
            <v>497.04</v>
          </cell>
        </row>
        <row r="9">
          <cell r="R9">
            <v>1100.28</v>
          </cell>
          <cell r="S9">
            <v>1269.8800000000001</v>
          </cell>
          <cell r="U9">
            <v>285.60000000000002</v>
          </cell>
          <cell r="W9">
            <v>516.66000000000008</v>
          </cell>
        </row>
        <row r="10">
          <cell r="R10">
            <v>1267.76</v>
          </cell>
          <cell r="S10">
            <v>1463.8600000000001</v>
          </cell>
          <cell r="U10">
            <v>329.28000000000003</v>
          </cell>
          <cell r="W10">
            <v>538.46</v>
          </cell>
        </row>
        <row r="11">
          <cell r="R11">
            <v>1450.0800000000002</v>
          </cell>
          <cell r="S11">
            <v>1672.68</v>
          </cell>
          <cell r="U11">
            <v>375.20000000000005</v>
          </cell>
          <cell r="W11">
            <v>611.49</v>
          </cell>
        </row>
        <row r="12">
          <cell r="R12">
            <v>1570.92</v>
          </cell>
          <cell r="S12">
            <v>1797.76</v>
          </cell>
          <cell r="U12">
            <v>417.76000000000005</v>
          </cell>
          <cell r="W12">
            <v>681.25</v>
          </cell>
        </row>
        <row r="13">
          <cell r="R13">
            <v>1732.0400000000002</v>
          </cell>
          <cell r="S13">
            <v>1981.14</v>
          </cell>
          <cell r="U13">
            <v>461.44000000000005</v>
          </cell>
          <cell r="W13">
            <v>739.0200000000001</v>
          </cell>
        </row>
        <row r="14">
          <cell r="R14">
            <v>1924.96</v>
          </cell>
          <cell r="S14">
            <v>2203.7400000000002</v>
          </cell>
          <cell r="U14">
            <v>506.24000000000007</v>
          </cell>
          <cell r="W14">
            <v>813.1400000000001</v>
          </cell>
        </row>
        <row r="15">
          <cell r="R15">
            <v>184.44</v>
          </cell>
          <cell r="W15">
            <v>77.39</v>
          </cell>
        </row>
        <row r="16">
          <cell r="R16">
            <v>276.66000000000003</v>
          </cell>
          <cell r="S16">
            <v>305.28000000000003</v>
          </cell>
          <cell r="U16">
            <v>43.680000000000007</v>
          </cell>
          <cell r="W16">
            <v>104.64000000000001</v>
          </cell>
        </row>
        <row r="17">
          <cell r="R17">
            <v>24.380000000000003</v>
          </cell>
          <cell r="W17">
            <v>17.440000000000001</v>
          </cell>
        </row>
        <row r="18">
          <cell r="R18">
            <v>-64.66</v>
          </cell>
          <cell r="S18">
            <v>-67.84</v>
          </cell>
          <cell r="W18">
            <v>-27.250000000000004</v>
          </cell>
        </row>
        <row r="21">
          <cell r="R21">
            <v>7.42</v>
          </cell>
          <cell r="S21">
            <v>7.42</v>
          </cell>
        </row>
        <row r="22">
          <cell r="R22">
            <v>5.3000000000000007</v>
          </cell>
          <cell r="S22">
            <v>5.3000000000000007</v>
          </cell>
        </row>
        <row r="23">
          <cell r="R23">
            <v>64.66</v>
          </cell>
          <cell r="S23">
            <v>55.120000000000005</v>
          </cell>
        </row>
        <row r="39">
          <cell r="R39">
            <v>975.2</v>
          </cell>
          <cell r="T39">
            <v>466.52000000000004</v>
          </cell>
        </row>
        <row r="40">
          <cell r="R40">
            <v>1072.72</v>
          </cell>
          <cell r="T40">
            <v>538.46</v>
          </cell>
        </row>
        <row r="41">
          <cell r="R41">
            <v>1177.6600000000001</v>
          </cell>
          <cell r="T41">
            <v>590.78000000000009</v>
          </cell>
        </row>
        <row r="42">
          <cell r="R42">
            <v>1379.0600000000002</v>
          </cell>
          <cell r="T42">
            <v>640.92000000000007</v>
          </cell>
        </row>
        <row r="43">
          <cell r="R43">
            <v>1570.92</v>
          </cell>
          <cell r="T43">
            <v>677.98</v>
          </cell>
        </row>
        <row r="44">
          <cell r="R44">
            <v>1786.1000000000001</v>
          </cell>
          <cell r="T44">
            <v>776.08</v>
          </cell>
        </row>
      </sheetData>
      <sheetData sheetId="10">
        <row r="7">
          <cell r="P7">
            <v>1216.8800000000001</v>
          </cell>
          <cell r="Q7">
            <v>1399.2</v>
          </cell>
          <cell r="S7">
            <v>475.24</v>
          </cell>
        </row>
        <row r="8">
          <cell r="P8">
            <v>1391.78</v>
          </cell>
          <cell r="Q8">
            <v>1600.6000000000001</v>
          </cell>
          <cell r="S8">
            <v>531.92000000000007</v>
          </cell>
        </row>
        <row r="9">
          <cell r="P9">
            <v>1567.74</v>
          </cell>
          <cell r="Q9">
            <v>1802</v>
          </cell>
          <cell r="S9">
            <v>590.78000000000009</v>
          </cell>
        </row>
        <row r="10">
          <cell r="P10">
            <v>1742.64</v>
          </cell>
          <cell r="Q10">
            <v>2003.4</v>
          </cell>
          <cell r="S10">
            <v>658.36</v>
          </cell>
        </row>
        <row r="11">
          <cell r="P11">
            <v>1917.5400000000002</v>
          </cell>
          <cell r="Q11">
            <v>2204.8000000000002</v>
          </cell>
          <cell r="S11">
            <v>715.04000000000008</v>
          </cell>
        </row>
        <row r="12">
          <cell r="P12">
            <v>2095.62</v>
          </cell>
          <cell r="Q12">
            <v>2409.38</v>
          </cell>
          <cell r="S12">
            <v>780.44</v>
          </cell>
        </row>
        <row r="13">
          <cell r="P13">
            <v>2283.2400000000002</v>
          </cell>
          <cell r="Q13">
            <v>2624.56</v>
          </cell>
          <cell r="S13">
            <v>839.30000000000007</v>
          </cell>
        </row>
        <row r="14">
          <cell r="P14">
            <v>184.44</v>
          </cell>
          <cell r="S14">
            <v>93.740000000000009</v>
          </cell>
        </row>
      </sheetData>
      <sheetData sheetId="11">
        <row r="7">
          <cell r="T7">
            <v>1115.0882000000001</v>
          </cell>
          <cell r="W7">
            <v>244.16000000000003</v>
          </cell>
          <cell r="Y7">
            <v>591.30320000000006</v>
          </cell>
        </row>
        <row r="8">
          <cell r="T8">
            <v>1298.2456</v>
          </cell>
          <cell r="W8">
            <v>285.60000000000002</v>
          </cell>
          <cell r="Y8">
            <v>675.49480000000005</v>
          </cell>
        </row>
        <row r="9">
          <cell r="T9">
            <v>1463.383</v>
          </cell>
          <cell r="W9">
            <v>329.28000000000003</v>
          </cell>
          <cell r="Y9">
            <v>748.40490000000011</v>
          </cell>
        </row>
        <row r="10">
          <cell r="T10">
            <v>1639.396</v>
          </cell>
          <cell r="W10">
            <v>375.20000000000005</v>
          </cell>
          <cell r="Y10">
            <v>821.46760000000006</v>
          </cell>
        </row>
        <row r="11">
          <cell r="T11">
            <v>1859.2294000000002</v>
          </cell>
          <cell r="W11">
            <v>417.76000000000005</v>
          </cell>
          <cell r="Y11">
            <v>924.05840000000001</v>
          </cell>
        </row>
        <row r="12">
          <cell r="T12">
            <v>2065.1343999999999</v>
          </cell>
          <cell r="W12">
            <v>461.44000000000005</v>
          </cell>
          <cell r="Y12">
            <v>1000.9361</v>
          </cell>
        </row>
        <row r="13">
          <cell r="T13">
            <v>2316.259</v>
          </cell>
          <cell r="W13">
            <v>506.24000000000007</v>
          </cell>
          <cell r="Y13">
            <v>1096.3329000000001</v>
          </cell>
        </row>
        <row r="14">
          <cell r="T14">
            <v>2487.9366000000005</v>
          </cell>
          <cell r="W14">
            <v>553.28000000000009</v>
          </cell>
          <cell r="Y14">
            <v>1169.3193000000001</v>
          </cell>
        </row>
        <row r="15">
          <cell r="T15">
            <v>187.62</v>
          </cell>
          <cell r="Y15">
            <v>99.190000000000012</v>
          </cell>
        </row>
        <row r="16">
          <cell r="T16">
            <v>331.10160000000002</v>
          </cell>
          <cell r="W16">
            <v>43.680000000000007</v>
          </cell>
          <cell r="Y16">
            <v>149.92950000000002</v>
          </cell>
        </row>
        <row r="17">
          <cell r="T17">
            <v>24.380000000000003</v>
          </cell>
          <cell r="Y17">
            <v>17.440000000000001</v>
          </cell>
        </row>
        <row r="34">
          <cell r="T34">
            <v>1260.5414000000001</v>
          </cell>
          <cell r="V34">
            <v>662.06600000000003</v>
          </cell>
        </row>
        <row r="35">
          <cell r="T35">
            <v>1473.6226000000001</v>
          </cell>
          <cell r="V35">
            <v>769.04949999999997</v>
          </cell>
        </row>
        <row r="36">
          <cell r="T36">
            <v>1678.5418</v>
          </cell>
          <cell r="V36">
            <v>871.01900000000012</v>
          </cell>
        </row>
        <row r="37">
          <cell r="T37">
            <v>1878.6486</v>
          </cell>
          <cell r="V37">
            <v>962.99320000000012</v>
          </cell>
        </row>
        <row r="38">
          <cell r="T38">
            <v>2128.4058</v>
          </cell>
          <cell r="V38">
            <v>1088.3759</v>
          </cell>
        </row>
      </sheetData>
      <sheetData sheetId="12">
        <row r="7">
          <cell r="S7">
            <v>921.1400000000001</v>
          </cell>
          <cell r="U7">
            <v>1167.06</v>
          </cell>
          <cell r="V7">
            <v>244.16000000000003</v>
          </cell>
          <cell r="X7">
            <v>426.19000000000005</v>
          </cell>
        </row>
        <row r="8">
          <cell r="S8">
            <v>1092.8600000000001</v>
          </cell>
          <cell r="U8">
            <v>1388.6000000000001</v>
          </cell>
          <cell r="V8">
            <v>285.60000000000002</v>
          </cell>
          <cell r="X8">
            <v>490.50000000000006</v>
          </cell>
        </row>
        <row r="9">
          <cell r="S9">
            <v>1247.6200000000001</v>
          </cell>
          <cell r="U9">
            <v>1586.8200000000002</v>
          </cell>
          <cell r="V9">
            <v>329.28000000000003</v>
          </cell>
          <cell r="X9">
            <v>540.64</v>
          </cell>
        </row>
        <row r="10">
          <cell r="S10">
            <v>1391.78</v>
          </cell>
          <cell r="U10">
            <v>1769.14</v>
          </cell>
          <cell r="V10">
            <v>375.20000000000005</v>
          </cell>
          <cell r="X10">
            <v>586.42000000000007</v>
          </cell>
        </row>
        <row r="11">
          <cell r="S11">
            <v>1587.88</v>
          </cell>
          <cell r="U11">
            <v>2015.0600000000002</v>
          </cell>
          <cell r="V11">
            <v>417.76000000000005</v>
          </cell>
          <cell r="X11">
            <v>675.80000000000007</v>
          </cell>
        </row>
        <row r="12">
          <cell r="S12">
            <v>1742.64</v>
          </cell>
          <cell r="U12">
            <v>2212.2200000000003</v>
          </cell>
          <cell r="V12">
            <v>461.44000000000005</v>
          </cell>
          <cell r="X12">
            <v>729.21</v>
          </cell>
        </row>
        <row r="13">
          <cell r="S13">
            <v>1928.14</v>
          </cell>
          <cell r="U13">
            <v>2448.6</v>
          </cell>
          <cell r="V13">
            <v>506.24000000000007</v>
          </cell>
          <cell r="X13">
            <v>796.79000000000008</v>
          </cell>
        </row>
        <row r="14">
          <cell r="S14">
            <v>2078.6600000000003</v>
          </cell>
          <cell r="U14">
            <v>2637.28</v>
          </cell>
          <cell r="V14">
            <v>553.28000000000009</v>
          </cell>
          <cell r="X14">
            <v>849.11</v>
          </cell>
        </row>
        <row r="15">
          <cell r="S15">
            <v>177.02</v>
          </cell>
          <cell r="U15">
            <v>177.02</v>
          </cell>
          <cell r="X15">
            <v>88.29</v>
          </cell>
        </row>
        <row r="16">
          <cell r="S16">
            <v>287.26</v>
          </cell>
          <cell r="U16">
            <v>296.8</v>
          </cell>
          <cell r="V16">
            <v>43.680000000000007</v>
          </cell>
          <cell r="X16">
            <v>135.16</v>
          </cell>
        </row>
        <row r="17">
          <cell r="S17">
            <v>24.380000000000003</v>
          </cell>
          <cell r="X17">
            <v>17.440000000000001</v>
          </cell>
        </row>
        <row r="18">
          <cell r="S18">
            <v>-58.300000000000004</v>
          </cell>
          <cell r="U18">
            <v>-62.540000000000006</v>
          </cell>
          <cell r="X18">
            <v>-16.350000000000001</v>
          </cell>
        </row>
        <row r="37">
          <cell r="S37">
            <v>1092.8600000000001</v>
          </cell>
          <cell r="U37">
            <v>495.95000000000005</v>
          </cell>
        </row>
        <row r="38">
          <cell r="S38">
            <v>1292.1400000000001</v>
          </cell>
          <cell r="U38">
            <v>583.15000000000009</v>
          </cell>
        </row>
        <row r="39">
          <cell r="S39">
            <v>1479.76</v>
          </cell>
          <cell r="U39">
            <v>661.63</v>
          </cell>
        </row>
        <row r="40">
          <cell r="S40">
            <v>1646.18</v>
          </cell>
          <cell r="U40">
            <v>727.03000000000009</v>
          </cell>
        </row>
        <row r="41">
          <cell r="S41">
            <v>1869.8400000000001</v>
          </cell>
          <cell r="U41">
            <v>840.3900000000001</v>
          </cell>
        </row>
      </sheetData>
      <sheetData sheetId="13">
        <row r="8">
          <cell r="R8">
            <v>520.46</v>
          </cell>
          <cell r="U8">
            <v>67.84</v>
          </cell>
          <cell r="W8">
            <v>143.88000000000002</v>
          </cell>
        </row>
        <row r="9">
          <cell r="R9">
            <v>583</v>
          </cell>
          <cell r="U9">
            <v>80.56</v>
          </cell>
          <cell r="W9">
            <v>171.13000000000002</v>
          </cell>
        </row>
        <row r="10">
          <cell r="R10">
            <v>651.9</v>
          </cell>
          <cell r="U10">
            <v>90.100000000000009</v>
          </cell>
          <cell r="W10">
            <v>206.01000000000002</v>
          </cell>
        </row>
        <row r="11">
          <cell r="R11">
            <v>769.56000000000006</v>
          </cell>
          <cell r="U11">
            <v>101.76</v>
          </cell>
          <cell r="W11">
            <v>255.06000000000003</v>
          </cell>
        </row>
        <row r="12">
          <cell r="R12">
            <v>894.6400000000001</v>
          </cell>
          <cell r="U12">
            <v>110.24000000000001</v>
          </cell>
          <cell r="W12">
            <v>325.91000000000003</v>
          </cell>
        </row>
        <row r="13">
          <cell r="R13">
            <v>1026.0800000000002</v>
          </cell>
          <cell r="U13">
            <v>119.78</v>
          </cell>
          <cell r="W13">
            <v>394.58000000000004</v>
          </cell>
        </row>
        <row r="14">
          <cell r="R14">
            <v>1158.5800000000002</v>
          </cell>
          <cell r="U14">
            <v>130.38</v>
          </cell>
          <cell r="W14">
            <v>463.25000000000006</v>
          </cell>
        </row>
        <row r="15">
          <cell r="R15">
            <v>1296.3800000000001</v>
          </cell>
          <cell r="U15">
            <v>137.80000000000001</v>
          </cell>
          <cell r="W15">
            <v>556.99</v>
          </cell>
        </row>
        <row r="16">
          <cell r="R16">
            <v>1455.38</v>
          </cell>
          <cell r="U16">
            <v>149.46</v>
          </cell>
          <cell r="W16">
            <v>646.37</v>
          </cell>
        </row>
        <row r="17">
          <cell r="R17">
            <v>209.88000000000002</v>
          </cell>
          <cell r="U17">
            <v>29.68</v>
          </cell>
          <cell r="W17">
            <v>77.39</v>
          </cell>
        </row>
        <row r="18">
          <cell r="R18">
            <v>-53</v>
          </cell>
          <cell r="U18">
            <v>-9.5400000000000009</v>
          </cell>
          <cell r="W18">
            <v>-26.160000000000004</v>
          </cell>
        </row>
      </sheetData>
      <sheetData sheetId="14">
        <row r="7">
          <cell r="AD7">
            <v>727.16000000000008</v>
          </cell>
          <cell r="AE7">
            <v>896.76</v>
          </cell>
          <cell r="AF7">
            <v>125.08000000000001</v>
          </cell>
          <cell r="AG7">
            <v>244.16000000000003</v>
          </cell>
          <cell r="AI7">
            <v>446.90000000000003</v>
          </cell>
        </row>
        <row r="8">
          <cell r="AD8">
            <v>836.34</v>
          </cell>
          <cell r="AE8">
            <v>1044.1000000000001</v>
          </cell>
          <cell r="AF8">
            <v>148.4</v>
          </cell>
          <cell r="AG8">
            <v>297.92</v>
          </cell>
          <cell r="AI8">
            <v>492.68000000000006</v>
          </cell>
        </row>
        <row r="9">
          <cell r="AD9">
            <v>950.82</v>
          </cell>
          <cell r="AE9">
            <v>1213.7</v>
          </cell>
          <cell r="AF9">
            <v>169.60000000000002</v>
          </cell>
          <cell r="AG9">
            <v>351.68</v>
          </cell>
          <cell r="AI9">
            <v>559.17000000000007</v>
          </cell>
        </row>
        <row r="10">
          <cell r="AD10">
            <v>1087.56</v>
          </cell>
          <cell r="AE10">
            <v>1376.94</v>
          </cell>
          <cell r="AF10">
            <v>193.98000000000002</v>
          </cell>
          <cell r="AG10">
            <v>406.56000000000006</v>
          </cell>
          <cell r="AI10">
            <v>636.56000000000006</v>
          </cell>
        </row>
        <row r="11">
          <cell r="AD11">
            <v>1220.0600000000002</v>
          </cell>
          <cell r="AE11">
            <v>1548.66</v>
          </cell>
          <cell r="AF11">
            <v>208.82000000000002</v>
          </cell>
          <cell r="AG11">
            <v>460.32000000000005</v>
          </cell>
          <cell r="AI11">
            <v>748.83</v>
          </cell>
        </row>
        <row r="12">
          <cell r="AD12">
            <v>1386.48</v>
          </cell>
          <cell r="AE12">
            <v>1736.2800000000002</v>
          </cell>
          <cell r="AF12">
            <v>234.26000000000002</v>
          </cell>
          <cell r="AG12">
            <v>514.08000000000004</v>
          </cell>
          <cell r="AI12">
            <v>861.1</v>
          </cell>
        </row>
        <row r="13">
          <cell r="AD13">
            <v>1503.0800000000002</v>
          </cell>
          <cell r="AE13">
            <v>1889.98</v>
          </cell>
          <cell r="AF13">
            <v>255.46</v>
          </cell>
          <cell r="AG13">
            <v>567.84</v>
          </cell>
          <cell r="AI13">
            <v>926.50000000000011</v>
          </cell>
        </row>
        <row r="14">
          <cell r="AD14">
            <v>1648.3000000000002</v>
          </cell>
          <cell r="AE14">
            <v>2077.6</v>
          </cell>
          <cell r="AF14">
            <v>280.90000000000003</v>
          </cell>
          <cell r="AG14">
            <v>623.84</v>
          </cell>
          <cell r="AI14">
            <v>1064.93</v>
          </cell>
        </row>
        <row r="15">
          <cell r="AD15">
            <v>1751.1200000000001</v>
          </cell>
          <cell r="AE15">
            <v>2217.52</v>
          </cell>
          <cell r="AF15">
            <v>307.40000000000003</v>
          </cell>
          <cell r="AG15">
            <v>677.6</v>
          </cell>
          <cell r="AI15">
            <v>1133.6000000000001</v>
          </cell>
        </row>
        <row r="16">
          <cell r="AD16">
            <v>100.7</v>
          </cell>
          <cell r="AE16">
            <v>100.7</v>
          </cell>
          <cell r="AF16">
            <v>20.14</v>
          </cell>
          <cell r="AI16">
            <v>46.870000000000005</v>
          </cell>
        </row>
        <row r="17">
          <cell r="AD17">
            <v>203.52</v>
          </cell>
          <cell r="AE17">
            <v>252.28</v>
          </cell>
          <cell r="AF17">
            <v>48.760000000000005</v>
          </cell>
          <cell r="AG17">
            <v>53.760000000000005</v>
          </cell>
          <cell r="AI17">
            <v>129.71</v>
          </cell>
        </row>
        <row r="18">
          <cell r="AD18">
            <v>24.380000000000003</v>
          </cell>
          <cell r="AI18">
            <v>17.440000000000001</v>
          </cell>
        </row>
        <row r="19">
          <cell r="AD19">
            <v>-67.84</v>
          </cell>
          <cell r="AE19">
            <v>-84.800000000000011</v>
          </cell>
          <cell r="AF19">
            <v>-14.84</v>
          </cell>
          <cell r="AI19">
            <v>-34.880000000000003</v>
          </cell>
        </row>
        <row r="28">
          <cell r="AD28">
            <v>655.08000000000004</v>
          </cell>
          <cell r="AE28">
            <v>808.78000000000009</v>
          </cell>
          <cell r="AF28">
            <v>119.78</v>
          </cell>
          <cell r="AI28">
            <v>403.3</v>
          </cell>
        </row>
        <row r="29">
          <cell r="AD29">
            <v>753.66000000000008</v>
          </cell>
          <cell r="AE29">
            <v>940.22</v>
          </cell>
          <cell r="AF29">
            <v>137.80000000000001</v>
          </cell>
          <cell r="AI29">
            <v>445.81000000000006</v>
          </cell>
        </row>
        <row r="30">
          <cell r="AD30">
            <v>858.6</v>
          </cell>
          <cell r="AE30">
            <v>1089.68</v>
          </cell>
          <cell r="AF30">
            <v>156.88</v>
          </cell>
          <cell r="AI30">
            <v>504.67</v>
          </cell>
        </row>
        <row r="31">
          <cell r="AD31">
            <v>978.38</v>
          </cell>
          <cell r="AE31">
            <v>1240.2</v>
          </cell>
          <cell r="AF31">
            <v>177.02</v>
          </cell>
          <cell r="AI31">
            <v>572.25</v>
          </cell>
        </row>
        <row r="32">
          <cell r="AD32">
            <v>1100.28</v>
          </cell>
          <cell r="AE32">
            <v>1393.9</v>
          </cell>
          <cell r="AF32">
            <v>198.22</v>
          </cell>
          <cell r="AI32">
            <v>673.62</v>
          </cell>
        </row>
        <row r="33">
          <cell r="AD33">
            <v>1247.6200000000001</v>
          </cell>
          <cell r="AE33">
            <v>1562.44</v>
          </cell>
          <cell r="AF33">
            <v>218.36</v>
          </cell>
          <cell r="AI33">
            <v>774.99</v>
          </cell>
        </row>
        <row r="34">
          <cell r="AD34">
            <v>1353.6200000000001</v>
          </cell>
          <cell r="AE34">
            <v>1702.3600000000001</v>
          </cell>
          <cell r="AF34">
            <v>239.56</v>
          </cell>
          <cell r="AI34">
            <v>833.85</v>
          </cell>
        </row>
        <row r="35">
          <cell r="AD35">
            <v>1485.0600000000002</v>
          </cell>
          <cell r="AE35">
            <v>1869.8400000000001</v>
          </cell>
          <cell r="AF35">
            <v>257.58000000000004</v>
          </cell>
          <cell r="AI35">
            <v>955.93000000000006</v>
          </cell>
        </row>
        <row r="36">
          <cell r="AD36">
            <v>1577.28</v>
          </cell>
          <cell r="AE36">
            <v>1994.92</v>
          </cell>
          <cell r="AF36">
            <v>276.66000000000003</v>
          </cell>
          <cell r="AI36">
            <v>1019.1500000000001</v>
          </cell>
        </row>
        <row r="37">
          <cell r="AD37">
            <v>100.7</v>
          </cell>
          <cell r="AE37">
            <v>100.7</v>
          </cell>
          <cell r="AF37">
            <v>20.14</v>
          </cell>
          <cell r="AI37">
            <v>46.870000000000005</v>
          </cell>
        </row>
        <row r="38">
          <cell r="AD38">
            <v>181.26000000000002</v>
          </cell>
          <cell r="AE38">
            <v>226.84</v>
          </cell>
          <cell r="AF38">
            <v>48.760000000000005</v>
          </cell>
          <cell r="AI38">
            <v>115.54</v>
          </cell>
        </row>
        <row r="39">
          <cell r="AD39">
            <v>-60.42</v>
          </cell>
          <cell r="AE39">
            <v>-74.2</v>
          </cell>
          <cell r="AF39">
            <v>-11.66</v>
          </cell>
          <cell r="AI39">
            <v>-34.880000000000003</v>
          </cell>
        </row>
      </sheetData>
      <sheetData sheetId="15">
        <row r="6">
          <cell r="AF6">
            <v>392.20000000000005</v>
          </cell>
          <cell r="AG6">
            <v>478.06</v>
          </cell>
          <cell r="AH6">
            <v>601.02</v>
          </cell>
          <cell r="AI6">
            <v>82.68</v>
          </cell>
          <cell r="AJ6">
            <v>87.360000000000014</v>
          </cell>
          <cell r="AL6">
            <v>214.73000000000002</v>
          </cell>
        </row>
        <row r="7">
          <cell r="AF7">
            <v>469.58000000000004</v>
          </cell>
          <cell r="AG7">
            <v>585.12</v>
          </cell>
          <cell r="AH7">
            <v>702.78000000000009</v>
          </cell>
          <cell r="AI7">
            <v>94.34</v>
          </cell>
          <cell r="AJ7">
            <v>212.8</v>
          </cell>
          <cell r="AL7">
            <v>269.23</v>
          </cell>
        </row>
        <row r="8">
          <cell r="AF8">
            <v>517.28</v>
          </cell>
          <cell r="AG8">
            <v>675.22</v>
          </cell>
          <cell r="AH8">
            <v>807.72</v>
          </cell>
          <cell r="AI8">
            <v>106</v>
          </cell>
          <cell r="AJ8">
            <v>257.60000000000002</v>
          </cell>
          <cell r="AL8">
            <v>319.37</v>
          </cell>
        </row>
        <row r="9">
          <cell r="AF9">
            <v>599.96</v>
          </cell>
          <cell r="AG9">
            <v>782.28000000000009</v>
          </cell>
          <cell r="AH9">
            <v>934.92000000000007</v>
          </cell>
          <cell r="AI9">
            <v>118.72</v>
          </cell>
          <cell r="AJ9">
            <v>300.16000000000003</v>
          </cell>
          <cell r="AL9">
            <v>384.77000000000004</v>
          </cell>
        </row>
        <row r="10">
          <cell r="AF10">
            <v>690.06000000000006</v>
          </cell>
          <cell r="AG10">
            <v>891.46</v>
          </cell>
          <cell r="AH10">
            <v>1068.48</v>
          </cell>
          <cell r="AI10">
            <v>131.44</v>
          </cell>
          <cell r="AJ10">
            <v>344.96000000000004</v>
          </cell>
          <cell r="AL10">
            <v>449.08000000000004</v>
          </cell>
        </row>
        <row r="11">
          <cell r="AF11">
            <v>784.40000000000009</v>
          </cell>
          <cell r="AG11">
            <v>1002.7600000000001</v>
          </cell>
          <cell r="AH11">
            <v>1203.1000000000001</v>
          </cell>
          <cell r="AI11">
            <v>142.04000000000002</v>
          </cell>
          <cell r="AJ11">
            <v>389.76000000000005</v>
          </cell>
          <cell r="AL11">
            <v>522.11</v>
          </cell>
        </row>
        <row r="12">
          <cell r="AF12">
            <v>909.48</v>
          </cell>
          <cell r="AG12">
            <v>1146.92</v>
          </cell>
          <cell r="AH12">
            <v>1375.88</v>
          </cell>
          <cell r="AI12">
            <v>155.82000000000002</v>
          </cell>
          <cell r="AJ12">
            <v>433.44000000000005</v>
          </cell>
          <cell r="AL12">
            <v>592.96</v>
          </cell>
        </row>
        <row r="13">
          <cell r="AF13">
            <v>1050.46</v>
          </cell>
          <cell r="AG13">
            <v>1300.6200000000001</v>
          </cell>
          <cell r="AH13">
            <v>1561.38</v>
          </cell>
          <cell r="AI13">
            <v>167.48000000000002</v>
          </cell>
          <cell r="AJ13">
            <v>477.12000000000006</v>
          </cell>
          <cell r="AL13">
            <v>684.5200000000001</v>
          </cell>
        </row>
        <row r="14">
          <cell r="AF14">
            <v>1177.6600000000001</v>
          </cell>
          <cell r="AG14">
            <v>1473.4</v>
          </cell>
          <cell r="AH14">
            <v>1768.0800000000002</v>
          </cell>
          <cell r="AI14">
            <v>178.08</v>
          </cell>
          <cell r="AJ14">
            <v>523.04000000000008</v>
          </cell>
          <cell r="AL14">
            <v>795.7</v>
          </cell>
        </row>
        <row r="15">
          <cell r="AF15">
            <v>1334.54</v>
          </cell>
          <cell r="AG15">
            <v>1656.78</v>
          </cell>
          <cell r="AH15">
            <v>1990.68</v>
          </cell>
          <cell r="AI15">
            <v>190.8</v>
          </cell>
          <cell r="AJ15">
            <v>565.6</v>
          </cell>
          <cell r="AL15">
            <v>918.87000000000012</v>
          </cell>
        </row>
        <row r="16">
          <cell r="AF16">
            <v>139.92000000000002</v>
          </cell>
          <cell r="AI16">
            <v>16.96</v>
          </cell>
          <cell r="AL16">
            <v>82.84</v>
          </cell>
        </row>
        <row r="17">
          <cell r="AF17">
            <v>161.12</v>
          </cell>
          <cell r="AG17">
            <v>227.9</v>
          </cell>
          <cell r="AH17">
            <v>273.48</v>
          </cell>
          <cell r="AI17">
            <v>34.980000000000004</v>
          </cell>
          <cell r="AJ17">
            <v>43.680000000000007</v>
          </cell>
          <cell r="AL17">
            <v>109.00000000000001</v>
          </cell>
        </row>
        <row r="18">
          <cell r="AF18">
            <v>26.5</v>
          </cell>
          <cell r="AL18">
            <v>20.71</v>
          </cell>
        </row>
        <row r="19">
          <cell r="AF19">
            <v>-45.580000000000005</v>
          </cell>
          <cell r="AG19">
            <v>-68.900000000000006</v>
          </cell>
          <cell r="AH19">
            <v>-84.800000000000011</v>
          </cell>
          <cell r="AI19">
            <v>-11.66</v>
          </cell>
          <cell r="AL19">
            <v>-31.610000000000003</v>
          </cell>
        </row>
        <row r="38">
          <cell r="AF38">
            <v>758.96</v>
          </cell>
          <cell r="AG38">
            <v>912.66000000000008</v>
          </cell>
          <cell r="AI38">
            <v>438.18</v>
          </cell>
        </row>
        <row r="39">
          <cell r="AF39">
            <v>876.62</v>
          </cell>
          <cell r="AG39">
            <v>1061.06</v>
          </cell>
          <cell r="AI39">
            <v>531.92000000000007</v>
          </cell>
        </row>
        <row r="40">
          <cell r="AF40">
            <v>1016.5400000000001</v>
          </cell>
          <cell r="AG40">
            <v>1219</v>
          </cell>
          <cell r="AI40">
            <v>635.47</v>
          </cell>
        </row>
        <row r="41">
          <cell r="AF41">
            <v>1145.8600000000001</v>
          </cell>
          <cell r="AG41">
            <v>1363.16</v>
          </cell>
          <cell r="AI41">
            <v>731.3900000000001</v>
          </cell>
        </row>
        <row r="42">
          <cell r="AF42">
            <v>1309.1000000000001</v>
          </cell>
          <cell r="AG42">
            <v>1548.66</v>
          </cell>
          <cell r="AI42">
            <v>832.7600000000001</v>
          </cell>
        </row>
        <row r="43">
          <cell r="AF43">
            <v>1487.18</v>
          </cell>
          <cell r="AG43">
            <v>1738.4</v>
          </cell>
          <cell r="AI43">
            <v>950.48</v>
          </cell>
        </row>
      </sheetData>
      <sheetData sheetId="16">
        <row r="7">
          <cell r="T7">
            <v>1120.42</v>
          </cell>
          <cell r="V7">
            <v>1402.38</v>
          </cell>
          <cell r="W7">
            <v>256.48</v>
          </cell>
          <cell r="Y7">
            <v>462.16</v>
          </cell>
        </row>
        <row r="8">
          <cell r="T8">
            <v>1282.6000000000001</v>
          </cell>
          <cell r="V8">
            <v>1601.66</v>
          </cell>
          <cell r="W8">
            <v>301.28000000000003</v>
          </cell>
          <cell r="Y8">
            <v>543.91000000000008</v>
          </cell>
        </row>
        <row r="9">
          <cell r="T9">
            <v>1441.6000000000001</v>
          </cell>
          <cell r="V9">
            <v>1802</v>
          </cell>
          <cell r="W9">
            <v>344.96000000000004</v>
          </cell>
          <cell r="Y9">
            <v>635.47</v>
          </cell>
        </row>
        <row r="10">
          <cell r="T10">
            <v>1604.8400000000001</v>
          </cell>
          <cell r="V10">
            <v>2005.5200000000002</v>
          </cell>
          <cell r="W10">
            <v>388.64000000000004</v>
          </cell>
          <cell r="Y10">
            <v>728.12</v>
          </cell>
        </row>
        <row r="11">
          <cell r="T11">
            <v>1807.3000000000002</v>
          </cell>
          <cell r="V11">
            <v>2257.8000000000002</v>
          </cell>
          <cell r="W11">
            <v>434.56000000000006</v>
          </cell>
          <cell r="Y11">
            <v>824.04000000000008</v>
          </cell>
        </row>
        <row r="12">
          <cell r="T12">
            <v>2024.6000000000001</v>
          </cell>
          <cell r="V12">
            <v>2530.2200000000003</v>
          </cell>
          <cell r="W12">
            <v>477.12000000000006</v>
          </cell>
          <cell r="Y12">
            <v>945.03000000000009</v>
          </cell>
        </row>
        <row r="13">
          <cell r="T13">
            <v>2264.1600000000003</v>
          </cell>
          <cell r="V13">
            <v>2831.26</v>
          </cell>
          <cell r="W13">
            <v>523.04000000000008</v>
          </cell>
          <cell r="Y13">
            <v>1093.27</v>
          </cell>
        </row>
        <row r="14">
          <cell r="T14">
            <v>2521.7400000000002</v>
          </cell>
          <cell r="V14">
            <v>3150.32</v>
          </cell>
          <cell r="W14">
            <v>565.6</v>
          </cell>
          <cell r="Y14">
            <v>1255.68</v>
          </cell>
        </row>
        <row r="15">
          <cell r="T15">
            <v>139.92000000000002</v>
          </cell>
          <cell r="V15">
            <v>139.92000000000002</v>
          </cell>
          <cell r="Y15">
            <v>83.93</v>
          </cell>
        </row>
        <row r="16">
          <cell r="T16">
            <v>348.74</v>
          </cell>
          <cell r="V16">
            <v>362.52000000000004</v>
          </cell>
          <cell r="W16">
            <v>42.56</v>
          </cell>
          <cell r="Y16">
            <v>153.69</v>
          </cell>
        </row>
        <row r="17">
          <cell r="T17">
            <v>26.5</v>
          </cell>
          <cell r="Y17">
            <v>20.71</v>
          </cell>
        </row>
        <row r="18">
          <cell r="T18">
            <v>-65.72</v>
          </cell>
          <cell r="V18">
            <v>-73.14</v>
          </cell>
          <cell r="Y18">
            <v>-25.07</v>
          </cell>
        </row>
        <row r="38">
          <cell r="T38">
            <v>1361.04</v>
          </cell>
          <cell r="V38">
            <v>551.54000000000008</v>
          </cell>
        </row>
        <row r="39">
          <cell r="T39">
            <v>1560.3200000000002</v>
          </cell>
          <cell r="V39">
            <v>656.18000000000006</v>
          </cell>
        </row>
        <row r="40">
          <cell r="T40">
            <v>1768.0800000000002</v>
          </cell>
          <cell r="V40">
            <v>791.34</v>
          </cell>
        </row>
        <row r="41">
          <cell r="T41">
            <v>1965.24</v>
          </cell>
          <cell r="V41">
            <v>911.24000000000012</v>
          </cell>
        </row>
        <row r="42">
          <cell r="T42">
            <v>2206.92</v>
          </cell>
          <cell r="V42">
            <v>1035.5</v>
          </cell>
        </row>
      </sheetData>
      <sheetData sheetId="17">
        <row r="6">
          <cell r="AR6">
            <v>350.86</v>
          </cell>
          <cell r="AS6">
            <v>460.04</v>
          </cell>
          <cell r="AT6">
            <v>579.82000000000005</v>
          </cell>
          <cell r="AU6">
            <v>101.76</v>
          </cell>
          <cell r="AV6">
            <v>70.56</v>
          </cell>
          <cell r="AX6">
            <v>197.29000000000002</v>
          </cell>
        </row>
        <row r="7">
          <cell r="AR7">
            <v>433.54</v>
          </cell>
          <cell r="AS7">
            <v>566.04000000000008</v>
          </cell>
          <cell r="AT7">
            <v>733.52</v>
          </cell>
          <cell r="AU7">
            <v>112.36</v>
          </cell>
          <cell r="AV7">
            <v>253.12000000000003</v>
          </cell>
          <cell r="AX7">
            <v>253.97000000000003</v>
          </cell>
        </row>
        <row r="8">
          <cell r="AR8">
            <v>510.92</v>
          </cell>
          <cell r="AS8">
            <v>667.80000000000007</v>
          </cell>
          <cell r="AT8">
            <v>885.1</v>
          </cell>
          <cell r="AU8">
            <v>122.96000000000001</v>
          </cell>
          <cell r="AV8">
            <v>297.92</v>
          </cell>
          <cell r="AX8">
            <v>313.92</v>
          </cell>
        </row>
        <row r="9">
          <cell r="AR9">
            <v>593.6</v>
          </cell>
          <cell r="AS9">
            <v>774.86</v>
          </cell>
          <cell r="AT9">
            <v>1044.1000000000001</v>
          </cell>
          <cell r="AU9">
            <v>132.5</v>
          </cell>
          <cell r="AV9">
            <v>340.48</v>
          </cell>
          <cell r="AX9">
            <v>380.41</v>
          </cell>
        </row>
        <row r="10">
          <cell r="AR10">
            <v>692.18000000000006</v>
          </cell>
          <cell r="AS10">
            <v>890.40000000000009</v>
          </cell>
          <cell r="AT10">
            <v>1210.52</v>
          </cell>
          <cell r="AU10">
            <v>142.04000000000002</v>
          </cell>
          <cell r="AV10">
            <v>385.28000000000003</v>
          </cell>
          <cell r="AX10">
            <v>446.90000000000003</v>
          </cell>
        </row>
        <row r="11">
          <cell r="AR11">
            <v>799.24</v>
          </cell>
          <cell r="AS11">
            <v>1022.9000000000001</v>
          </cell>
          <cell r="AT11">
            <v>1381.18</v>
          </cell>
          <cell r="AU11">
            <v>156.88</v>
          </cell>
          <cell r="AV11">
            <v>430.08000000000004</v>
          </cell>
          <cell r="AX11">
            <v>515.57000000000005</v>
          </cell>
        </row>
        <row r="12">
          <cell r="AR12">
            <v>919.0200000000001</v>
          </cell>
          <cell r="AS12">
            <v>1158.5800000000002</v>
          </cell>
          <cell r="AT12">
            <v>1522.16</v>
          </cell>
          <cell r="AU12">
            <v>169.60000000000002</v>
          </cell>
          <cell r="AV12">
            <v>473.76000000000005</v>
          </cell>
          <cell r="AX12">
            <v>584.24</v>
          </cell>
        </row>
        <row r="13">
          <cell r="AR13">
            <v>1061.06</v>
          </cell>
          <cell r="AS13">
            <v>1318.64</v>
          </cell>
          <cell r="AT13">
            <v>1665.26</v>
          </cell>
          <cell r="AU13">
            <v>184.44</v>
          </cell>
          <cell r="AV13">
            <v>517.44000000000005</v>
          </cell>
          <cell r="AX13">
            <v>677.98</v>
          </cell>
        </row>
        <row r="14">
          <cell r="AR14">
            <v>1243.3800000000001</v>
          </cell>
          <cell r="AS14">
            <v>1527.46</v>
          </cell>
          <cell r="AT14">
            <v>1898.46</v>
          </cell>
          <cell r="AU14">
            <v>193.98000000000002</v>
          </cell>
          <cell r="AV14">
            <v>562.24</v>
          </cell>
          <cell r="AX14">
            <v>748.83</v>
          </cell>
        </row>
        <row r="15">
          <cell r="AR15">
            <v>1411.92</v>
          </cell>
          <cell r="AS15">
            <v>1730.98</v>
          </cell>
          <cell r="AT15">
            <v>2118.94</v>
          </cell>
          <cell r="AU15">
            <v>206.70000000000002</v>
          </cell>
          <cell r="AV15">
            <v>605.92000000000007</v>
          </cell>
          <cell r="AX15">
            <v>791.34</v>
          </cell>
        </row>
        <row r="16">
          <cell r="AR16">
            <v>67.84</v>
          </cell>
          <cell r="AU16">
            <v>16.96</v>
          </cell>
          <cell r="AX16">
            <v>30.520000000000003</v>
          </cell>
        </row>
        <row r="17">
          <cell r="AR17">
            <v>195.04000000000002</v>
          </cell>
          <cell r="AS17">
            <v>257.58000000000004</v>
          </cell>
          <cell r="AT17">
            <v>291.5</v>
          </cell>
          <cell r="AU17">
            <v>47.7</v>
          </cell>
          <cell r="AV17">
            <v>66.080000000000013</v>
          </cell>
          <cell r="AX17">
            <v>123.17000000000002</v>
          </cell>
        </row>
        <row r="18">
          <cell r="AR18">
            <v>30.740000000000002</v>
          </cell>
          <cell r="AX18">
            <v>22.89</v>
          </cell>
        </row>
        <row r="19">
          <cell r="AR19">
            <v>-49.82</v>
          </cell>
          <cell r="AS19">
            <v>-77.38000000000001</v>
          </cell>
          <cell r="AT19">
            <v>-90.100000000000009</v>
          </cell>
          <cell r="AU19">
            <v>-14.84</v>
          </cell>
          <cell r="AX19">
            <v>-40.330000000000005</v>
          </cell>
        </row>
        <row r="38">
          <cell r="AR38">
            <v>820.44</v>
          </cell>
          <cell r="AS38">
            <v>977.32</v>
          </cell>
          <cell r="AU38">
            <v>463.25000000000006</v>
          </cell>
        </row>
        <row r="39">
          <cell r="AR39">
            <v>942.34</v>
          </cell>
          <cell r="AS39">
            <v>1125.72</v>
          </cell>
          <cell r="AU39">
            <v>558.08000000000004</v>
          </cell>
        </row>
        <row r="40">
          <cell r="AR40">
            <v>1088.6200000000001</v>
          </cell>
          <cell r="AS40">
            <v>1286.8400000000001</v>
          </cell>
          <cell r="AU40">
            <v>661.63</v>
          </cell>
        </row>
        <row r="41">
          <cell r="AR41">
            <v>1230.6600000000001</v>
          </cell>
          <cell r="AS41">
            <v>1452.2</v>
          </cell>
          <cell r="AU41">
            <v>756.46</v>
          </cell>
        </row>
        <row r="42">
          <cell r="AR42">
            <v>1386.48</v>
          </cell>
          <cell r="AS42">
            <v>1628.16</v>
          </cell>
          <cell r="AU42">
            <v>855.65000000000009</v>
          </cell>
        </row>
        <row r="43">
          <cell r="AR43">
            <v>1568.8000000000002</v>
          </cell>
          <cell r="AS43">
            <v>1826.38</v>
          </cell>
          <cell r="AU43">
            <v>976.6400000000001</v>
          </cell>
        </row>
      </sheetData>
      <sheetData sheetId="18">
        <row r="6">
          <cell r="AM6">
            <v>1034.56</v>
          </cell>
          <cell r="AN6">
            <v>1178.72</v>
          </cell>
          <cell r="AP6">
            <v>269.92</v>
          </cell>
          <cell r="AR6">
            <v>491.59000000000003</v>
          </cell>
        </row>
        <row r="7">
          <cell r="AM7">
            <v>1170.24</v>
          </cell>
          <cell r="AN7">
            <v>1347.26</v>
          </cell>
          <cell r="AP7">
            <v>314.72000000000003</v>
          </cell>
          <cell r="AR7">
            <v>500.31000000000006</v>
          </cell>
        </row>
        <row r="8">
          <cell r="AM8">
            <v>1318.64</v>
          </cell>
          <cell r="AN8">
            <v>1526.4</v>
          </cell>
          <cell r="AP8">
            <v>358.40000000000003</v>
          </cell>
          <cell r="AR8">
            <v>531.92000000000007</v>
          </cell>
        </row>
        <row r="9">
          <cell r="AM9">
            <v>1478.7</v>
          </cell>
          <cell r="AN9">
            <v>1715.0800000000002</v>
          </cell>
          <cell r="AP9">
            <v>400.96000000000004</v>
          </cell>
          <cell r="AR9">
            <v>578.79000000000008</v>
          </cell>
        </row>
        <row r="10">
          <cell r="AM10">
            <v>1626.0400000000002</v>
          </cell>
          <cell r="AN10">
            <v>1864.5400000000002</v>
          </cell>
          <cell r="AP10">
            <v>446.88000000000005</v>
          </cell>
          <cell r="AR10">
            <v>645.28000000000009</v>
          </cell>
        </row>
        <row r="11">
          <cell r="AM11">
            <v>1802</v>
          </cell>
          <cell r="AN11">
            <v>2040.5</v>
          </cell>
          <cell r="AP11">
            <v>490.56000000000006</v>
          </cell>
          <cell r="AR11">
            <v>763</v>
          </cell>
        </row>
        <row r="12">
          <cell r="AM12">
            <v>2062.7600000000002</v>
          </cell>
          <cell r="AN12">
            <v>2323.52</v>
          </cell>
          <cell r="AP12">
            <v>533.12</v>
          </cell>
          <cell r="AR12">
            <v>852.38000000000011</v>
          </cell>
        </row>
        <row r="13">
          <cell r="AM13">
            <v>2307.62</v>
          </cell>
          <cell r="AN13">
            <v>2581.1</v>
          </cell>
          <cell r="AP13">
            <v>579.04000000000008</v>
          </cell>
          <cell r="AR13">
            <v>985.36000000000013</v>
          </cell>
        </row>
        <row r="14">
          <cell r="AM14">
            <v>184.44</v>
          </cell>
          <cell r="AN14">
            <v>184.44</v>
          </cell>
          <cell r="AR14">
            <v>76.300000000000011</v>
          </cell>
        </row>
        <row r="15">
          <cell r="AM15">
            <v>329.66</v>
          </cell>
          <cell r="AN15">
            <v>357.22</v>
          </cell>
          <cell r="AP15">
            <v>70.56</v>
          </cell>
          <cell r="AR15">
            <v>107.91000000000001</v>
          </cell>
        </row>
        <row r="16">
          <cell r="AM16">
            <v>30.740000000000002</v>
          </cell>
          <cell r="AR16">
            <v>22.89</v>
          </cell>
        </row>
        <row r="17">
          <cell r="AM17">
            <v>-74.2</v>
          </cell>
          <cell r="AN17">
            <v>-78.44</v>
          </cell>
          <cell r="AR17">
            <v>-27.250000000000004</v>
          </cell>
        </row>
        <row r="20">
          <cell r="AM20">
            <v>8.48</v>
          </cell>
        </row>
        <row r="21">
          <cell r="AM21">
            <v>7.42</v>
          </cell>
          <cell r="AN21">
            <v>7.42</v>
          </cell>
        </row>
        <row r="22">
          <cell r="AM22">
            <v>64.66</v>
          </cell>
          <cell r="AN22">
            <v>55.120000000000005</v>
          </cell>
        </row>
        <row r="38">
          <cell r="AM38">
            <v>1269.8800000000001</v>
          </cell>
          <cell r="AO38">
            <v>583.15000000000009</v>
          </cell>
        </row>
        <row r="39">
          <cell r="AM39">
            <v>1447.96</v>
          </cell>
          <cell r="AO39">
            <v>619.12</v>
          </cell>
        </row>
        <row r="40">
          <cell r="AM40">
            <v>1644.0600000000002</v>
          </cell>
          <cell r="AO40">
            <v>687.79000000000008</v>
          </cell>
        </row>
        <row r="41">
          <cell r="AM41">
            <v>1840.16</v>
          </cell>
          <cell r="AO41">
            <v>763</v>
          </cell>
        </row>
        <row r="42">
          <cell r="AM42">
            <v>2022.48</v>
          </cell>
          <cell r="AO42">
            <v>855.65000000000009</v>
          </cell>
        </row>
        <row r="43">
          <cell r="AM43">
            <v>2236.6</v>
          </cell>
          <cell r="AO43">
            <v>998.44</v>
          </cell>
        </row>
      </sheetData>
      <sheetData sheetId="19">
        <row r="7">
          <cell r="T7">
            <v>1380.1306</v>
          </cell>
          <cell r="W7">
            <v>265.44</v>
          </cell>
          <cell r="Y7">
            <v>589.76630000000011</v>
          </cell>
        </row>
        <row r="8">
          <cell r="T8">
            <v>1561.1256000000001</v>
          </cell>
          <cell r="W8">
            <v>309.12</v>
          </cell>
          <cell r="Y8">
            <v>665.96820000000002</v>
          </cell>
        </row>
        <row r="9">
          <cell r="T9">
            <v>1744.9826</v>
          </cell>
          <cell r="W9">
            <v>351.68</v>
          </cell>
          <cell r="Y9">
            <v>742.10470000000009</v>
          </cell>
        </row>
        <row r="10">
          <cell r="T10">
            <v>1932.2528000000002</v>
          </cell>
          <cell r="W10">
            <v>396.48</v>
          </cell>
          <cell r="Y10">
            <v>818.30660000000012</v>
          </cell>
        </row>
        <row r="11">
          <cell r="T11">
            <v>2205.8706000000002</v>
          </cell>
          <cell r="W11">
            <v>440.16</v>
          </cell>
          <cell r="Y11">
            <v>921.10450000000003</v>
          </cell>
        </row>
        <row r="12">
          <cell r="T12">
            <v>2390.6073999999999</v>
          </cell>
          <cell r="W12">
            <v>486.08000000000004</v>
          </cell>
          <cell r="Y12">
            <v>997.39359999999999</v>
          </cell>
        </row>
        <row r="13">
          <cell r="T13">
            <v>2659.0524</v>
          </cell>
          <cell r="W13">
            <v>528.6400000000001</v>
          </cell>
          <cell r="Y13">
            <v>1096.6926000000001</v>
          </cell>
        </row>
        <row r="14">
          <cell r="T14">
            <v>2845.1248000000001</v>
          </cell>
          <cell r="W14">
            <v>573.44000000000005</v>
          </cell>
          <cell r="Y14">
            <v>1172.9817000000003</v>
          </cell>
        </row>
        <row r="15">
          <cell r="T15">
            <v>195.04000000000002</v>
          </cell>
          <cell r="Y15">
            <v>104.64000000000001</v>
          </cell>
        </row>
        <row r="16">
          <cell r="T16">
            <v>458.59840000000003</v>
          </cell>
          <cell r="W16">
            <v>70.56</v>
          </cell>
          <cell r="Y16">
            <v>183.66500000000002</v>
          </cell>
        </row>
        <row r="17">
          <cell r="T17">
            <v>30.740000000000002</v>
          </cell>
        </row>
        <row r="34">
          <cell r="T34">
            <v>1553.3346000000001</v>
          </cell>
          <cell r="V34">
            <v>680.79220000000009</v>
          </cell>
        </row>
        <row r="35">
          <cell r="T35">
            <v>1772.2670000000001</v>
          </cell>
          <cell r="V35">
            <v>785.02890000000014</v>
          </cell>
        </row>
        <row r="36">
          <cell r="T36">
            <v>2003.9618</v>
          </cell>
          <cell r="V36">
            <v>897.98560000000009</v>
          </cell>
        </row>
        <row r="37">
          <cell r="T37">
            <v>2227.0070000000001</v>
          </cell>
          <cell r="V37">
            <v>1000.3584000000001</v>
          </cell>
        </row>
        <row r="38">
          <cell r="T38">
            <v>2538.5621999999998</v>
          </cell>
          <cell r="V38">
            <v>1131.1911</v>
          </cell>
        </row>
      </sheetData>
      <sheetData sheetId="20">
        <row r="7">
          <cell r="S7">
            <v>1153.28</v>
          </cell>
          <cell r="U7">
            <v>1463.8600000000001</v>
          </cell>
          <cell r="V7">
            <v>265.44</v>
          </cell>
          <cell r="X7">
            <v>492.68000000000006</v>
          </cell>
        </row>
        <row r="8">
          <cell r="S8">
            <v>1361.04</v>
          </cell>
          <cell r="U8">
            <v>1728.8600000000001</v>
          </cell>
          <cell r="V8">
            <v>309.12</v>
          </cell>
          <cell r="X8">
            <v>572.25</v>
          </cell>
        </row>
        <row r="9">
          <cell r="S9">
            <v>1556.0800000000002</v>
          </cell>
          <cell r="U9">
            <v>1974.7800000000002</v>
          </cell>
          <cell r="V9">
            <v>351.68</v>
          </cell>
          <cell r="X9">
            <v>636.56000000000006</v>
          </cell>
        </row>
        <row r="10">
          <cell r="S10">
            <v>1736.2800000000002</v>
          </cell>
          <cell r="U10">
            <v>2204.8000000000002</v>
          </cell>
          <cell r="V10">
            <v>396.48</v>
          </cell>
          <cell r="X10">
            <v>695.42000000000007</v>
          </cell>
        </row>
        <row r="11">
          <cell r="S11">
            <v>1961</v>
          </cell>
          <cell r="U11">
            <v>2491</v>
          </cell>
          <cell r="V11">
            <v>440.16</v>
          </cell>
          <cell r="X11">
            <v>786.98</v>
          </cell>
        </row>
        <row r="12">
          <cell r="S12">
            <v>2145.44</v>
          </cell>
          <cell r="U12">
            <v>2724.2000000000003</v>
          </cell>
          <cell r="V12">
            <v>486.08000000000004</v>
          </cell>
          <cell r="X12">
            <v>848.0200000000001</v>
          </cell>
        </row>
        <row r="13">
          <cell r="S13">
            <v>2362.7400000000002</v>
          </cell>
          <cell r="U13">
            <v>3001.92</v>
          </cell>
          <cell r="V13">
            <v>528.6400000000001</v>
          </cell>
          <cell r="X13">
            <v>926.50000000000011</v>
          </cell>
        </row>
        <row r="14">
          <cell r="S14">
            <v>2540.8200000000002</v>
          </cell>
          <cell r="U14">
            <v>3225.5800000000004</v>
          </cell>
          <cell r="V14">
            <v>573.44000000000005</v>
          </cell>
          <cell r="X14">
            <v>985.36000000000013</v>
          </cell>
        </row>
        <row r="15">
          <cell r="S15">
            <v>184.44</v>
          </cell>
          <cell r="U15">
            <v>184.44</v>
          </cell>
          <cell r="X15">
            <v>93.740000000000009</v>
          </cell>
        </row>
        <row r="16">
          <cell r="S16">
            <v>364.64000000000004</v>
          </cell>
          <cell r="U16">
            <v>382.66</v>
          </cell>
          <cell r="V16">
            <v>70.56</v>
          </cell>
          <cell r="X16">
            <v>152.60000000000002</v>
          </cell>
        </row>
        <row r="17">
          <cell r="S17">
            <v>30.740000000000002</v>
          </cell>
          <cell r="X17">
            <v>22.89</v>
          </cell>
        </row>
        <row r="18">
          <cell r="S18">
            <v>-65.72</v>
          </cell>
          <cell r="U18">
            <v>-74.2</v>
          </cell>
          <cell r="X18">
            <v>-25.07</v>
          </cell>
        </row>
        <row r="37">
          <cell r="S37">
            <v>1364.22</v>
          </cell>
          <cell r="U37">
            <v>583.15000000000009</v>
          </cell>
        </row>
        <row r="38">
          <cell r="S38">
            <v>1612.26</v>
          </cell>
          <cell r="U38">
            <v>689.97</v>
          </cell>
        </row>
        <row r="39">
          <cell r="S39">
            <v>1856.0600000000002</v>
          </cell>
          <cell r="U39">
            <v>779.35</v>
          </cell>
        </row>
        <row r="40">
          <cell r="S40">
            <v>2070.1800000000003</v>
          </cell>
          <cell r="U40">
            <v>878.54000000000008</v>
          </cell>
        </row>
        <row r="41">
          <cell r="S41">
            <v>2333.06</v>
          </cell>
          <cell r="U41">
            <v>997.35</v>
          </cell>
        </row>
      </sheetData>
      <sheetData sheetId="21">
        <row r="6">
          <cell r="AA6">
            <v>1477.64</v>
          </cell>
          <cell r="AB6">
            <v>1699.18</v>
          </cell>
          <cell r="AD6">
            <v>550.45000000000005</v>
          </cell>
        </row>
        <row r="7">
          <cell r="AA7">
            <v>1677.98</v>
          </cell>
          <cell r="AB7">
            <v>1929.2</v>
          </cell>
          <cell r="AD7">
            <v>610.40000000000009</v>
          </cell>
        </row>
        <row r="8">
          <cell r="AA8">
            <v>1877.26</v>
          </cell>
          <cell r="AB8">
            <v>2157.1</v>
          </cell>
          <cell r="AD8">
            <v>673.62</v>
          </cell>
        </row>
        <row r="9">
          <cell r="AA9">
            <v>2079.7200000000003</v>
          </cell>
          <cell r="AB9">
            <v>2391.36</v>
          </cell>
          <cell r="AD9">
            <v>746.65000000000009</v>
          </cell>
        </row>
        <row r="10">
          <cell r="AA10">
            <v>2289.6</v>
          </cell>
          <cell r="AB10">
            <v>2634.1</v>
          </cell>
          <cell r="AD10">
            <v>806.6</v>
          </cell>
        </row>
        <row r="11">
          <cell r="AA11">
            <v>2502.6600000000003</v>
          </cell>
          <cell r="AB11">
            <v>2876.84</v>
          </cell>
          <cell r="AD11">
            <v>876.36</v>
          </cell>
        </row>
        <row r="12">
          <cell r="AA12">
            <v>2729.5</v>
          </cell>
          <cell r="AB12">
            <v>3136.54</v>
          </cell>
          <cell r="AD12">
            <v>938.49000000000012</v>
          </cell>
        </row>
        <row r="13">
          <cell r="AA13">
            <v>184.44</v>
          </cell>
          <cell r="AD13">
            <v>93.740000000000009</v>
          </cell>
        </row>
      </sheetData>
      <sheetData sheetId="22">
        <row r="7">
          <cell r="R7">
            <v>711.26</v>
          </cell>
          <cell r="U7">
            <v>102.82000000000001</v>
          </cell>
          <cell r="W7">
            <v>246.34000000000003</v>
          </cell>
        </row>
        <row r="8">
          <cell r="R8">
            <v>819.38</v>
          </cell>
          <cell r="U8">
            <v>114.48</v>
          </cell>
          <cell r="W8">
            <v>303.02000000000004</v>
          </cell>
        </row>
        <row r="9">
          <cell r="R9">
            <v>928.56000000000006</v>
          </cell>
          <cell r="U9">
            <v>124.02000000000001</v>
          </cell>
          <cell r="W9">
            <v>360.79</v>
          </cell>
        </row>
        <row r="10">
          <cell r="R10">
            <v>1052.5800000000002</v>
          </cell>
          <cell r="U10">
            <v>133.56</v>
          </cell>
          <cell r="W10">
            <v>419.65000000000003</v>
          </cell>
        </row>
        <row r="11">
          <cell r="R11">
            <v>1185.0800000000002</v>
          </cell>
          <cell r="U11">
            <v>143.1</v>
          </cell>
          <cell r="W11">
            <v>479.6</v>
          </cell>
        </row>
        <row r="12">
          <cell r="R12">
            <v>1336.66</v>
          </cell>
          <cell r="U12">
            <v>156.88</v>
          </cell>
          <cell r="W12">
            <v>558.08000000000004</v>
          </cell>
        </row>
        <row r="13">
          <cell r="R13">
            <v>1535.94</v>
          </cell>
          <cell r="U13">
            <v>167.48000000000002</v>
          </cell>
          <cell r="W13">
            <v>660.54000000000008</v>
          </cell>
        </row>
        <row r="14">
          <cell r="R14">
            <v>1737.3400000000001</v>
          </cell>
          <cell r="U14">
            <v>178.08</v>
          </cell>
          <cell r="W14">
            <v>767.36</v>
          </cell>
        </row>
        <row r="15">
          <cell r="R15">
            <v>244.86</v>
          </cell>
          <cell r="U15">
            <v>37.1</v>
          </cell>
          <cell r="W15">
            <v>93.740000000000009</v>
          </cell>
        </row>
      </sheetData>
      <sheetData sheetId="23">
        <row r="7">
          <cell r="AO7">
            <v>944.46</v>
          </cell>
          <cell r="AP7">
            <v>1210.52</v>
          </cell>
          <cell r="AQ7">
            <v>171.72</v>
          </cell>
          <cell r="AR7">
            <v>334.88000000000005</v>
          </cell>
          <cell r="AT7">
            <v>578.79000000000008</v>
          </cell>
        </row>
        <row r="8">
          <cell r="AO8">
            <v>1089.68</v>
          </cell>
          <cell r="AP8">
            <v>1404.5</v>
          </cell>
          <cell r="AQ8">
            <v>193.98000000000002</v>
          </cell>
          <cell r="AR8">
            <v>388.64000000000004</v>
          </cell>
          <cell r="AT8">
            <v>663.81000000000006</v>
          </cell>
        </row>
        <row r="9">
          <cell r="AO9">
            <v>1221.1200000000001</v>
          </cell>
          <cell r="AP9">
            <v>1583.64</v>
          </cell>
          <cell r="AQ9">
            <v>219.42000000000002</v>
          </cell>
          <cell r="AR9">
            <v>443.52000000000004</v>
          </cell>
          <cell r="AT9">
            <v>737.93000000000006</v>
          </cell>
        </row>
        <row r="10">
          <cell r="AO10">
            <v>1352.5600000000002</v>
          </cell>
          <cell r="AP10">
            <v>1762.7800000000002</v>
          </cell>
          <cell r="AQ10">
            <v>243.8</v>
          </cell>
          <cell r="AR10">
            <v>497.28000000000003</v>
          </cell>
          <cell r="AT10">
            <v>857.83</v>
          </cell>
        </row>
        <row r="11">
          <cell r="AO11">
            <v>1593.18</v>
          </cell>
          <cell r="AP11">
            <v>1964.18</v>
          </cell>
          <cell r="AQ11">
            <v>267.12</v>
          </cell>
          <cell r="AR11">
            <v>553.28000000000009</v>
          </cell>
          <cell r="AT11">
            <v>959.2</v>
          </cell>
        </row>
        <row r="12">
          <cell r="AO12">
            <v>1743.7</v>
          </cell>
          <cell r="AP12">
            <v>2154.98</v>
          </cell>
          <cell r="AQ12">
            <v>291.5</v>
          </cell>
          <cell r="AR12">
            <v>605.92000000000007</v>
          </cell>
          <cell r="AT12">
            <v>1046.4000000000001</v>
          </cell>
        </row>
        <row r="13">
          <cell r="AO13">
            <v>2010.8200000000002</v>
          </cell>
          <cell r="AP13">
            <v>2416.8000000000002</v>
          </cell>
          <cell r="AQ13">
            <v>313.76</v>
          </cell>
          <cell r="AR13">
            <v>659.68000000000006</v>
          </cell>
          <cell r="AT13">
            <v>1191.3700000000001</v>
          </cell>
        </row>
        <row r="14">
          <cell r="AO14">
            <v>2195.2600000000002</v>
          </cell>
          <cell r="AP14">
            <v>2680.7400000000002</v>
          </cell>
          <cell r="AQ14">
            <v>341.32</v>
          </cell>
          <cell r="AR14">
            <v>714.56000000000006</v>
          </cell>
          <cell r="AT14">
            <v>1290.5600000000002</v>
          </cell>
        </row>
        <row r="15">
          <cell r="AO15">
            <v>100.7</v>
          </cell>
          <cell r="AP15">
            <v>100.7</v>
          </cell>
          <cell r="AQ15">
            <v>20.14</v>
          </cell>
          <cell r="AT15">
            <v>46.870000000000005</v>
          </cell>
        </row>
        <row r="16">
          <cell r="AO16">
            <v>233.20000000000002</v>
          </cell>
          <cell r="AP16">
            <v>301.04000000000002</v>
          </cell>
          <cell r="AQ16">
            <v>45.580000000000005</v>
          </cell>
          <cell r="AR16">
            <v>70.56</v>
          </cell>
          <cell r="AT16">
            <v>141.70000000000002</v>
          </cell>
        </row>
        <row r="17">
          <cell r="AO17">
            <v>30.740000000000002</v>
          </cell>
          <cell r="AT17">
            <v>22.89</v>
          </cell>
        </row>
        <row r="18">
          <cell r="AO18">
            <v>-77.38000000000001</v>
          </cell>
          <cell r="AP18">
            <v>-94.34</v>
          </cell>
          <cell r="AQ18">
            <v>-18.02</v>
          </cell>
          <cell r="AT18">
            <v>-46.870000000000005</v>
          </cell>
        </row>
        <row r="27">
          <cell r="AO27">
            <v>849.06000000000006</v>
          </cell>
          <cell r="AP27">
            <v>1088.6200000000001</v>
          </cell>
          <cell r="AQ27">
            <v>171.72</v>
          </cell>
          <cell r="AT27">
            <v>518.84</v>
          </cell>
        </row>
        <row r="28">
          <cell r="AO28">
            <v>979.44</v>
          </cell>
          <cell r="AP28">
            <v>1263.52</v>
          </cell>
          <cell r="AQ28">
            <v>193.98000000000002</v>
          </cell>
          <cell r="AT28">
            <v>598.41000000000008</v>
          </cell>
        </row>
        <row r="29">
          <cell r="AO29">
            <v>1100.28</v>
          </cell>
          <cell r="AP29">
            <v>1426.76</v>
          </cell>
          <cell r="AQ29">
            <v>219.42000000000002</v>
          </cell>
          <cell r="AT29">
            <v>663.81000000000006</v>
          </cell>
        </row>
        <row r="30">
          <cell r="AO30">
            <v>1216.8800000000001</v>
          </cell>
          <cell r="AP30">
            <v>1586.8200000000002</v>
          </cell>
          <cell r="AQ30">
            <v>243.8</v>
          </cell>
          <cell r="AT30">
            <v>770.63000000000011</v>
          </cell>
        </row>
        <row r="31">
          <cell r="AO31">
            <v>1434.18</v>
          </cell>
          <cell r="AP31">
            <v>1768.0800000000002</v>
          </cell>
          <cell r="AQ31">
            <v>267.12</v>
          </cell>
          <cell r="AT31">
            <v>863.28000000000009</v>
          </cell>
        </row>
        <row r="32">
          <cell r="AO32">
            <v>1569.8600000000001</v>
          </cell>
          <cell r="AP32">
            <v>1939.8000000000002</v>
          </cell>
          <cell r="AQ32">
            <v>291.5</v>
          </cell>
          <cell r="AT32">
            <v>941.7600000000001</v>
          </cell>
        </row>
        <row r="33">
          <cell r="AO33">
            <v>1806.24</v>
          </cell>
          <cell r="AP33">
            <v>2199.5</v>
          </cell>
          <cell r="AQ33">
            <v>313.76</v>
          </cell>
          <cell r="AT33">
            <v>1072.5600000000002</v>
          </cell>
        </row>
        <row r="34">
          <cell r="AO34">
            <v>1974.7800000000002</v>
          </cell>
          <cell r="AP34">
            <v>2469.8000000000002</v>
          </cell>
          <cell r="AQ34">
            <v>341.32</v>
          </cell>
          <cell r="AT34">
            <v>1161.94</v>
          </cell>
        </row>
        <row r="35">
          <cell r="AO35">
            <v>100.7</v>
          </cell>
          <cell r="AP35">
            <v>100.7</v>
          </cell>
          <cell r="AQ35">
            <v>20.14</v>
          </cell>
          <cell r="AT35">
            <v>46.870000000000005</v>
          </cell>
        </row>
        <row r="36">
          <cell r="AO36">
            <v>207.76000000000002</v>
          </cell>
          <cell r="AP36">
            <v>272.42</v>
          </cell>
          <cell r="AQ36">
            <v>45.580000000000005</v>
          </cell>
          <cell r="AT36">
            <v>127.53000000000002</v>
          </cell>
        </row>
        <row r="37">
          <cell r="AO37">
            <v>-68.900000000000006</v>
          </cell>
          <cell r="AP37">
            <v>-85.86</v>
          </cell>
          <cell r="AQ37">
            <v>-18.02</v>
          </cell>
          <cell r="AT37">
            <v>-42.510000000000005</v>
          </cell>
        </row>
      </sheetData>
      <sheetData sheetId="24">
        <row r="7">
          <cell r="S7">
            <v>1718.26</v>
          </cell>
          <cell r="U7">
            <v>1888.92</v>
          </cell>
          <cell r="V7">
            <v>266.56</v>
          </cell>
          <cell r="X7">
            <v>669.2600000000001</v>
          </cell>
        </row>
        <row r="8">
          <cell r="S8">
            <v>2142.2600000000002</v>
          </cell>
          <cell r="U8">
            <v>2356.38</v>
          </cell>
          <cell r="V8">
            <v>341.6</v>
          </cell>
          <cell r="X8">
            <v>816.41000000000008</v>
          </cell>
        </row>
        <row r="9">
          <cell r="S9">
            <v>2574.7400000000002</v>
          </cell>
          <cell r="U9">
            <v>2832.32</v>
          </cell>
          <cell r="V9">
            <v>396.48</v>
          </cell>
          <cell r="X9">
            <v>963.56000000000006</v>
          </cell>
        </row>
        <row r="10">
          <cell r="S10">
            <v>3110.04</v>
          </cell>
          <cell r="U10">
            <v>3422.7400000000002</v>
          </cell>
          <cell r="V10">
            <v>474.88000000000005</v>
          </cell>
          <cell r="X10">
            <v>1139.0500000000002</v>
          </cell>
        </row>
        <row r="11">
          <cell r="S11">
            <v>3540.4</v>
          </cell>
          <cell r="U11">
            <v>3893.38</v>
          </cell>
          <cell r="V11">
            <v>528.6400000000001</v>
          </cell>
          <cell r="X11">
            <v>1305.8200000000002</v>
          </cell>
        </row>
        <row r="12">
          <cell r="S12">
            <v>184.44</v>
          </cell>
          <cell r="U12">
            <v>184.44</v>
          </cell>
          <cell r="X12">
            <v>93.740000000000009</v>
          </cell>
        </row>
        <row r="13">
          <cell r="S13">
            <v>537.42000000000007</v>
          </cell>
          <cell r="U13">
            <v>592.54000000000008</v>
          </cell>
          <cell r="V13">
            <v>70.56</v>
          </cell>
          <cell r="X13">
            <v>154.78</v>
          </cell>
        </row>
        <row r="14">
          <cell r="S14">
            <v>30.740000000000002</v>
          </cell>
          <cell r="X14">
            <v>22.89</v>
          </cell>
        </row>
      </sheetData>
      <sheetData sheetId="25">
        <row r="6">
          <cell r="AU6">
            <v>573.46</v>
          </cell>
          <cell r="AV6">
            <v>721.86</v>
          </cell>
          <cell r="AW6">
            <v>790.76</v>
          </cell>
          <cell r="AX6">
            <v>165.36</v>
          </cell>
          <cell r="AY6">
            <v>130.38</v>
          </cell>
          <cell r="AZ6">
            <v>285.60000000000002</v>
          </cell>
          <cell r="BB6">
            <v>342.26000000000005</v>
          </cell>
          <cell r="BD6">
            <v>77.39</v>
          </cell>
        </row>
        <row r="7">
          <cell r="AU7">
            <v>657.2</v>
          </cell>
          <cell r="AV7">
            <v>921.1400000000001</v>
          </cell>
          <cell r="AW7">
            <v>978.38</v>
          </cell>
          <cell r="AX7">
            <v>182.32000000000002</v>
          </cell>
          <cell r="AY7">
            <v>142.04000000000002</v>
          </cell>
          <cell r="AZ7">
            <v>329.28000000000003</v>
          </cell>
          <cell r="BB7">
            <v>421.83000000000004</v>
          </cell>
          <cell r="BD7">
            <v>88.29</v>
          </cell>
        </row>
        <row r="8">
          <cell r="AU8">
            <v>787.58</v>
          </cell>
          <cell r="AV8">
            <v>1144.8</v>
          </cell>
          <cell r="AW8">
            <v>1210.52</v>
          </cell>
          <cell r="AX8">
            <v>201.4</v>
          </cell>
          <cell r="AY8">
            <v>156.88</v>
          </cell>
          <cell r="AZ8">
            <v>375.20000000000005</v>
          </cell>
          <cell r="BB8">
            <v>501.40000000000003</v>
          </cell>
          <cell r="BD8">
            <v>102.46000000000001</v>
          </cell>
        </row>
        <row r="9">
          <cell r="AU9">
            <v>914.78000000000009</v>
          </cell>
          <cell r="AV9">
            <v>1364.22</v>
          </cell>
          <cell r="AW9">
            <v>1441.6000000000001</v>
          </cell>
          <cell r="AX9">
            <v>219.42000000000002</v>
          </cell>
          <cell r="AY9">
            <v>169.60000000000002</v>
          </cell>
          <cell r="AZ9">
            <v>417.76000000000005</v>
          </cell>
          <cell r="BB9">
            <v>583.15000000000009</v>
          </cell>
          <cell r="BD9">
            <v>113.36000000000001</v>
          </cell>
        </row>
        <row r="10">
          <cell r="AU10">
            <v>1044.1000000000001</v>
          </cell>
          <cell r="AV10">
            <v>1587.88</v>
          </cell>
          <cell r="AW10">
            <v>1680.1000000000001</v>
          </cell>
          <cell r="AX10">
            <v>242.74</v>
          </cell>
          <cell r="AY10">
            <v>184.44</v>
          </cell>
          <cell r="AZ10">
            <v>461.44000000000005</v>
          </cell>
          <cell r="BB10">
            <v>669.2600000000001</v>
          </cell>
          <cell r="BD10">
            <v>127.53000000000002</v>
          </cell>
        </row>
        <row r="11">
          <cell r="AU11">
            <v>1193.5600000000002</v>
          </cell>
          <cell r="AV11">
            <v>1835.92</v>
          </cell>
          <cell r="AW11">
            <v>1942.98</v>
          </cell>
          <cell r="AX11">
            <v>270.3</v>
          </cell>
          <cell r="AY11">
            <v>195.04000000000002</v>
          </cell>
          <cell r="AZ11">
            <v>506.24000000000007</v>
          </cell>
          <cell r="BB11">
            <v>781.53000000000009</v>
          </cell>
          <cell r="BD11">
            <v>144.97</v>
          </cell>
        </row>
        <row r="12">
          <cell r="AU12">
            <v>1336.66</v>
          </cell>
          <cell r="AV12">
            <v>2078.6600000000003</v>
          </cell>
          <cell r="AW12">
            <v>2195.2600000000002</v>
          </cell>
          <cell r="AX12">
            <v>320.12</v>
          </cell>
          <cell r="AY12">
            <v>207.76000000000002</v>
          </cell>
          <cell r="AZ12">
            <v>553.28000000000009</v>
          </cell>
          <cell r="BB12">
            <v>883.99</v>
          </cell>
          <cell r="BD12">
            <v>172.22</v>
          </cell>
        </row>
        <row r="13">
          <cell r="AU13">
            <v>1487.18</v>
          </cell>
          <cell r="AV13">
            <v>2321.4</v>
          </cell>
          <cell r="AW13">
            <v>2454.96</v>
          </cell>
          <cell r="AX13">
            <v>348.74</v>
          </cell>
          <cell r="AY13">
            <v>223.66000000000003</v>
          </cell>
          <cell r="AZ13">
            <v>594.72</v>
          </cell>
          <cell r="BB13">
            <v>999.53000000000009</v>
          </cell>
          <cell r="BD13">
            <v>206.01000000000002</v>
          </cell>
        </row>
        <row r="14">
          <cell r="AU14">
            <v>1638.76</v>
          </cell>
          <cell r="AV14">
            <v>2565.2000000000003</v>
          </cell>
          <cell r="AW14">
            <v>2709.36</v>
          </cell>
          <cell r="AX14">
            <v>383.72</v>
          </cell>
          <cell r="AY14">
            <v>236.38000000000002</v>
          </cell>
          <cell r="AZ14">
            <v>638.40000000000009</v>
          </cell>
          <cell r="BB14">
            <v>1099.8100000000002</v>
          </cell>
          <cell r="BD14">
            <v>238.71</v>
          </cell>
        </row>
        <row r="15">
          <cell r="AU15">
            <v>139.92000000000002</v>
          </cell>
          <cell r="AY15">
            <v>24.380000000000003</v>
          </cell>
          <cell r="BB15">
            <v>61.040000000000006</v>
          </cell>
        </row>
        <row r="16">
          <cell r="AU16">
            <v>208.82000000000002</v>
          </cell>
          <cell r="AV16">
            <v>276.66000000000003</v>
          </cell>
          <cell r="AW16">
            <v>287.26</v>
          </cell>
          <cell r="AX16">
            <v>115.54</v>
          </cell>
          <cell r="AY16">
            <v>49.82</v>
          </cell>
          <cell r="AZ16">
            <v>80.640000000000015</v>
          </cell>
          <cell r="BB16">
            <v>115.54</v>
          </cell>
          <cell r="BD16">
            <v>38.150000000000006</v>
          </cell>
        </row>
        <row r="17">
          <cell r="AU17">
            <v>-66.78</v>
          </cell>
          <cell r="AV17">
            <v>-151.58000000000001</v>
          </cell>
          <cell r="AW17">
            <v>-165.36</v>
          </cell>
          <cell r="AX17">
            <v>-30.740000000000002</v>
          </cell>
          <cell r="AY17">
            <v>-15.9</v>
          </cell>
          <cell r="BB17">
            <v>-54.500000000000007</v>
          </cell>
          <cell r="BD17">
            <v>-21.8</v>
          </cell>
        </row>
        <row r="25">
          <cell r="AU25">
            <v>657.2</v>
          </cell>
          <cell r="AV25">
            <v>773.80000000000007</v>
          </cell>
          <cell r="AW25">
            <v>871.32</v>
          </cell>
          <cell r="AX25">
            <v>168.54000000000002</v>
          </cell>
          <cell r="AY25">
            <v>143.1</v>
          </cell>
          <cell r="AZ25">
            <v>309.12</v>
          </cell>
          <cell r="BB25">
            <v>358.61</v>
          </cell>
          <cell r="BD25">
            <v>79.570000000000007</v>
          </cell>
        </row>
        <row r="26">
          <cell r="AU26">
            <v>753.66000000000008</v>
          </cell>
          <cell r="AV26">
            <v>1037.74</v>
          </cell>
          <cell r="AW26">
            <v>1135.26</v>
          </cell>
          <cell r="AX26">
            <v>185.5</v>
          </cell>
          <cell r="AY26">
            <v>157.94</v>
          </cell>
          <cell r="AZ26">
            <v>351.68</v>
          </cell>
          <cell r="BB26">
            <v>434.91</v>
          </cell>
          <cell r="BD26">
            <v>93.740000000000009</v>
          </cell>
        </row>
        <row r="27">
          <cell r="AU27">
            <v>904.18000000000006</v>
          </cell>
          <cell r="AV27">
            <v>1310.1600000000001</v>
          </cell>
          <cell r="AW27">
            <v>1401.3200000000002</v>
          </cell>
          <cell r="AX27">
            <v>208.82000000000002</v>
          </cell>
          <cell r="AY27">
            <v>171.72</v>
          </cell>
          <cell r="AZ27">
            <v>396.48</v>
          </cell>
          <cell r="BB27">
            <v>540.64</v>
          </cell>
          <cell r="BD27">
            <v>104.64000000000001</v>
          </cell>
        </row>
        <row r="28">
          <cell r="AU28">
            <v>1061.06</v>
          </cell>
          <cell r="AV28">
            <v>1571.98</v>
          </cell>
          <cell r="AW28">
            <v>1672.68</v>
          </cell>
          <cell r="AX28">
            <v>233.20000000000002</v>
          </cell>
          <cell r="AY28">
            <v>185.5</v>
          </cell>
          <cell r="AZ28">
            <v>440.16</v>
          </cell>
          <cell r="BB28">
            <v>647.46</v>
          </cell>
          <cell r="BD28">
            <v>117.72000000000001</v>
          </cell>
        </row>
        <row r="29">
          <cell r="AU29">
            <v>1211.5800000000002</v>
          </cell>
          <cell r="AV29">
            <v>1838.0400000000002</v>
          </cell>
          <cell r="AW29">
            <v>1944.0400000000002</v>
          </cell>
          <cell r="AX29">
            <v>265</v>
          </cell>
          <cell r="AY29">
            <v>201.4</v>
          </cell>
          <cell r="AZ29">
            <v>486.08000000000004</v>
          </cell>
          <cell r="BB29">
            <v>766.2700000000001</v>
          </cell>
          <cell r="BD29">
            <v>131.89000000000001</v>
          </cell>
        </row>
        <row r="30">
          <cell r="AU30">
            <v>1385.42</v>
          </cell>
          <cell r="AV30">
            <v>2127.42</v>
          </cell>
          <cell r="AW30">
            <v>2245.08</v>
          </cell>
          <cell r="AX30">
            <v>293.62</v>
          </cell>
          <cell r="AY30">
            <v>217.3</v>
          </cell>
          <cell r="AZ30">
            <v>528.6400000000001</v>
          </cell>
          <cell r="BB30">
            <v>895.98</v>
          </cell>
          <cell r="BD30">
            <v>148.24</v>
          </cell>
        </row>
        <row r="31">
          <cell r="AU31">
            <v>1555.02</v>
          </cell>
          <cell r="AV31">
            <v>2412.56</v>
          </cell>
          <cell r="AW31">
            <v>2550.36</v>
          </cell>
          <cell r="AX31">
            <v>349.8</v>
          </cell>
          <cell r="AY31">
            <v>234.26000000000002</v>
          </cell>
          <cell r="AZ31">
            <v>573.44000000000005</v>
          </cell>
          <cell r="BB31">
            <v>1021.33</v>
          </cell>
          <cell r="BD31">
            <v>182.03</v>
          </cell>
        </row>
        <row r="32">
          <cell r="AU32">
            <v>1734.16</v>
          </cell>
          <cell r="AV32">
            <v>2699.82</v>
          </cell>
          <cell r="AW32">
            <v>2855.6400000000003</v>
          </cell>
          <cell r="AX32">
            <v>382.66</v>
          </cell>
          <cell r="AY32">
            <v>252.28</v>
          </cell>
          <cell r="AZ32">
            <v>618.24</v>
          </cell>
          <cell r="BB32">
            <v>1149.95</v>
          </cell>
          <cell r="BD32">
            <v>209.28000000000003</v>
          </cell>
        </row>
        <row r="33">
          <cell r="AU33">
            <v>1922.8400000000001</v>
          </cell>
          <cell r="AV33">
            <v>2998.7400000000002</v>
          </cell>
          <cell r="AW33">
            <v>3169.4</v>
          </cell>
          <cell r="AX33">
            <v>414.46000000000004</v>
          </cell>
          <cell r="AY33">
            <v>269.24</v>
          </cell>
          <cell r="AZ33">
            <v>661.92000000000007</v>
          </cell>
          <cell r="BB33">
            <v>1277.48</v>
          </cell>
          <cell r="BD33">
            <v>243.07000000000002</v>
          </cell>
        </row>
        <row r="34">
          <cell r="AU34">
            <v>139.92000000000002</v>
          </cell>
          <cell r="AY34">
            <v>24.380000000000003</v>
          </cell>
          <cell r="BB34">
            <v>61.040000000000006</v>
          </cell>
        </row>
        <row r="35">
          <cell r="AU35">
            <v>266.06</v>
          </cell>
          <cell r="AV35">
            <v>334.96000000000004</v>
          </cell>
          <cell r="AW35">
            <v>341.32</v>
          </cell>
          <cell r="AX35">
            <v>124.02000000000001</v>
          </cell>
          <cell r="AY35">
            <v>40.28</v>
          </cell>
          <cell r="AZ35">
            <v>87.360000000000014</v>
          </cell>
          <cell r="BB35">
            <v>131.89000000000001</v>
          </cell>
          <cell r="BD35">
            <v>46.870000000000005</v>
          </cell>
        </row>
        <row r="36">
          <cell r="AU36">
            <v>-93.28</v>
          </cell>
          <cell r="AV36">
            <v>-195.04000000000002</v>
          </cell>
          <cell r="AW36">
            <v>-207.76000000000002</v>
          </cell>
          <cell r="AX36">
            <v>-34.980000000000004</v>
          </cell>
          <cell r="AY36">
            <v>-18.02</v>
          </cell>
          <cell r="BB36">
            <v>-66.490000000000009</v>
          </cell>
          <cell r="BD36">
            <v>-25.07</v>
          </cell>
        </row>
        <row r="39">
          <cell r="AY39">
            <v>189.74</v>
          </cell>
        </row>
      </sheetData>
      <sheetData sheetId="26">
        <row r="6">
          <cell r="W6">
            <v>2019.3000000000002</v>
          </cell>
          <cell r="Z6">
            <v>219.42000000000002</v>
          </cell>
          <cell r="AB6">
            <v>417.76000000000005</v>
          </cell>
          <cell r="AD6">
            <v>782.62</v>
          </cell>
          <cell r="AF6">
            <v>113.36000000000001</v>
          </cell>
        </row>
        <row r="7">
          <cell r="W7">
            <v>2328.8200000000002</v>
          </cell>
          <cell r="Z7">
            <v>242.74</v>
          </cell>
          <cell r="AB7">
            <v>464.80000000000007</v>
          </cell>
          <cell r="AD7">
            <v>887.2600000000001</v>
          </cell>
          <cell r="AF7">
            <v>127.53000000000002</v>
          </cell>
        </row>
        <row r="8">
          <cell r="W8">
            <v>2679.6800000000003</v>
          </cell>
          <cell r="Z8">
            <v>270.3</v>
          </cell>
          <cell r="AB8">
            <v>506.24000000000007</v>
          </cell>
          <cell r="AD8">
            <v>1054.03</v>
          </cell>
          <cell r="AF8">
            <v>144.97</v>
          </cell>
        </row>
        <row r="9">
          <cell r="W9">
            <v>3009.34</v>
          </cell>
          <cell r="Z9">
            <v>320.12</v>
          </cell>
          <cell r="AB9">
            <v>549.92000000000007</v>
          </cell>
          <cell r="AD9">
            <v>1145.5900000000001</v>
          </cell>
          <cell r="AF9">
            <v>172.22</v>
          </cell>
        </row>
        <row r="10">
          <cell r="W10">
            <v>3400.48</v>
          </cell>
          <cell r="Z10">
            <v>348.74</v>
          </cell>
          <cell r="AB10">
            <v>594.72</v>
          </cell>
          <cell r="AD10">
            <v>1341.7900000000002</v>
          </cell>
          <cell r="AF10">
            <v>206.01000000000002</v>
          </cell>
        </row>
        <row r="11">
          <cell r="W11">
            <v>3738.6200000000003</v>
          </cell>
          <cell r="Z11">
            <v>383.72</v>
          </cell>
          <cell r="AB11">
            <v>638.40000000000009</v>
          </cell>
          <cell r="AD11">
            <v>1462.7800000000002</v>
          </cell>
          <cell r="AF11">
            <v>238.71</v>
          </cell>
        </row>
        <row r="12">
          <cell r="W12">
            <v>184.44</v>
          </cell>
          <cell r="AD12">
            <v>93.740000000000009</v>
          </cell>
        </row>
        <row r="13">
          <cell r="W13">
            <v>425.06</v>
          </cell>
          <cell r="Z13">
            <v>115.54</v>
          </cell>
          <cell r="AB13">
            <v>79.52000000000001</v>
          </cell>
          <cell r="AD13">
            <v>141.70000000000002</v>
          </cell>
          <cell r="AF13">
            <v>38.150000000000006</v>
          </cell>
        </row>
        <row r="14">
          <cell r="W14">
            <v>-142.04000000000002</v>
          </cell>
          <cell r="Z14">
            <v>-30.740000000000002</v>
          </cell>
          <cell r="AD14">
            <v>-89.38000000000001</v>
          </cell>
          <cell r="AF14">
            <v>-21.8</v>
          </cell>
        </row>
        <row r="17">
          <cell r="AD17">
            <v>189.74</v>
          </cell>
        </row>
        <row r="26">
          <cell r="W26">
            <v>2305.5</v>
          </cell>
          <cell r="Z26">
            <v>233.20000000000002</v>
          </cell>
          <cell r="AB26">
            <v>440.16</v>
          </cell>
          <cell r="AD26">
            <v>790.25000000000011</v>
          </cell>
          <cell r="AF26">
            <v>117.72000000000001</v>
          </cell>
        </row>
        <row r="27">
          <cell r="W27">
            <v>2680.7400000000002</v>
          </cell>
          <cell r="Z27">
            <v>265</v>
          </cell>
          <cell r="AB27">
            <v>486.08000000000004</v>
          </cell>
          <cell r="AD27">
            <v>911.24000000000012</v>
          </cell>
          <cell r="AF27">
            <v>131.89000000000001</v>
          </cell>
        </row>
        <row r="28">
          <cell r="W28">
            <v>3084.6000000000004</v>
          </cell>
          <cell r="Z28">
            <v>293.62</v>
          </cell>
          <cell r="AB28">
            <v>528.6400000000001</v>
          </cell>
          <cell r="AD28">
            <v>1081.28</v>
          </cell>
          <cell r="AF28">
            <v>148.24</v>
          </cell>
        </row>
        <row r="29">
          <cell r="W29">
            <v>3474.6800000000003</v>
          </cell>
          <cell r="Z29">
            <v>349.8</v>
          </cell>
          <cell r="AB29">
            <v>573.44000000000005</v>
          </cell>
          <cell r="AD29">
            <v>1196.8200000000002</v>
          </cell>
          <cell r="AF29">
            <v>182.03</v>
          </cell>
        </row>
        <row r="30">
          <cell r="W30">
            <v>3927.3</v>
          </cell>
          <cell r="Z30">
            <v>382.66</v>
          </cell>
          <cell r="AB30">
            <v>618.24</v>
          </cell>
          <cell r="AD30">
            <v>1391.93</v>
          </cell>
          <cell r="AF30">
            <v>209.28000000000003</v>
          </cell>
        </row>
        <row r="31">
          <cell r="W31">
            <v>4340.7</v>
          </cell>
          <cell r="Z31">
            <v>414.46000000000004</v>
          </cell>
          <cell r="AB31">
            <v>661.92000000000007</v>
          </cell>
          <cell r="AD31">
            <v>1530.3600000000001</v>
          </cell>
          <cell r="AF31">
            <v>243.07000000000002</v>
          </cell>
        </row>
        <row r="32">
          <cell r="W32">
            <v>184.44</v>
          </cell>
          <cell r="AD32">
            <v>93.740000000000009</v>
          </cell>
        </row>
        <row r="33">
          <cell r="W33">
            <v>499.26000000000005</v>
          </cell>
          <cell r="Z33">
            <v>124.02000000000001</v>
          </cell>
          <cell r="AB33">
            <v>89.600000000000009</v>
          </cell>
          <cell r="AD33">
            <v>146.06</v>
          </cell>
          <cell r="AF33">
            <v>46.870000000000005</v>
          </cell>
        </row>
        <row r="34">
          <cell r="W34">
            <v>-209.88000000000002</v>
          </cell>
          <cell r="Z34">
            <v>-34.980000000000004</v>
          </cell>
          <cell r="AD34">
            <v>-102.46000000000001</v>
          </cell>
          <cell r="AF34">
            <v>-25.07</v>
          </cell>
        </row>
        <row r="37">
          <cell r="AD37">
            <v>189.74</v>
          </cell>
        </row>
      </sheetData>
      <sheetData sheetId="27">
        <row r="6">
          <cell r="T6">
            <v>182.32000000000002</v>
          </cell>
          <cell r="U6">
            <v>255.46</v>
          </cell>
          <cell r="V6">
            <v>270.3</v>
          </cell>
          <cell r="W6">
            <v>30.740000000000002</v>
          </cell>
          <cell r="X6">
            <v>37.1</v>
          </cell>
          <cell r="Y6">
            <v>66.080000000000013</v>
          </cell>
          <cell r="AA6">
            <v>109.00000000000001</v>
          </cell>
          <cell r="AC6">
            <v>25.07</v>
          </cell>
        </row>
        <row r="7">
          <cell r="T7">
            <v>209.88000000000002</v>
          </cell>
          <cell r="U7">
            <v>311.64000000000004</v>
          </cell>
          <cell r="V7">
            <v>328.6</v>
          </cell>
          <cell r="W7">
            <v>34.980000000000004</v>
          </cell>
          <cell r="X7">
            <v>40.28</v>
          </cell>
          <cell r="Y7">
            <v>87.360000000000014</v>
          </cell>
          <cell r="AA7">
            <v>135.16</v>
          </cell>
          <cell r="AC7">
            <v>27.250000000000004</v>
          </cell>
        </row>
        <row r="8">
          <cell r="T8">
            <v>307.40000000000003</v>
          </cell>
          <cell r="U8">
            <v>428.24</v>
          </cell>
          <cell r="V8">
            <v>448.38</v>
          </cell>
          <cell r="W8">
            <v>43.46</v>
          </cell>
          <cell r="X8">
            <v>48.760000000000005</v>
          </cell>
          <cell r="Y8">
            <v>87.360000000000014</v>
          </cell>
          <cell r="AA8">
            <v>195.11</v>
          </cell>
          <cell r="AC8">
            <v>34.880000000000003</v>
          </cell>
        </row>
        <row r="9">
          <cell r="T9">
            <v>341.32</v>
          </cell>
          <cell r="U9">
            <v>490.78000000000003</v>
          </cell>
          <cell r="V9">
            <v>516.22</v>
          </cell>
          <cell r="W9">
            <v>50.88</v>
          </cell>
          <cell r="X9">
            <v>50.88</v>
          </cell>
          <cell r="Y9">
            <v>110.88000000000001</v>
          </cell>
          <cell r="AA9">
            <v>222.36</v>
          </cell>
          <cell r="AC9">
            <v>44.690000000000005</v>
          </cell>
        </row>
        <row r="10">
          <cell r="T10">
            <v>382.66</v>
          </cell>
          <cell r="U10">
            <v>556.5</v>
          </cell>
          <cell r="V10">
            <v>583</v>
          </cell>
          <cell r="W10">
            <v>64.66</v>
          </cell>
          <cell r="X10">
            <v>56.18</v>
          </cell>
          <cell r="Y10">
            <v>132.16000000000003</v>
          </cell>
          <cell r="AA10">
            <v>248.52</v>
          </cell>
          <cell r="AC10">
            <v>56.680000000000007</v>
          </cell>
        </row>
        <row r="11">
          <cell r="T11">
            <v>-14.84</v>
          </cell>
          <cell r="U11">
            <v>-34.980000000000004</v>
          </cell>
          <cell r="V11">
            <v>-36.04</v>
          </cell>
          <cell r="W11">
            <v>-8.48</v>
          </cell>
          <cell r="X11">
            <v>-7.42</v>
          </cell>
          <cell r="AA11">
            <v>-10.9</v>
          </cell>
          <cell r="AC11">
            <v>-5.45</v>
          </cell>
        </row>
        <row r="13">
          <cell r="S13">
            <v>37.1</v>
          </cell>
        </row>
        <row r="15">
          <cell r="Y15">
            <v>114.48</v>
          </cell>
          <cell r="AD15">
            <v>189.74</v>
          </cell>
        </row>
        <row r="25">
          <cell r="T25">
            <v>148.4</v>
          </cell>
          <cell r="V25">
            <v>192.92000000000002</v>
          </cell>
          <cell r="W25">
            <v>23.32</v>
          </cell>
          <cell r="AA25">
            <v>76.300000000000011</v>
          </cell>
        </row>
        <row r="26">
          <cell r="T26">
            <v>190.8</v>
          </cell>
          <cell r="V26">
            <v>248.04000000000002</v>
          </cell>
          <cell r="W26">
            <v>29.68</v>
          </cell>
          <cell r="AA26">
            <v>103.55000000000001</v>
          </cell>
        </row>
        <row r="27">
          <cell r="T27">
            <v>233.20000000000002</v>
          </cell>
          <cell r="V27">
            <v>303.16000000000003</v>
          </cell>
          <cell r="W27">
            <v>33.92</v>
          </cell>
          <cell r="AA27">
            <v>130.80000000000001</v>
          </cell>
        </row>
      </sheetData>
      <sheetData sheetId="28">
        <row r="7">
          <cell r="R7">
            <v>206.70000000000002</v>
          </cell>
          <cell r="S7">
            <v>368.88</v>
          </cell>
          <cell r="T7">
            <v>383.72</v>
          </cell>
          <cell r="U7">
            <v>47.7</v>
          </cell>
          <cell r="V7">
            <v>49.82</v>
          </cell>
          <cell r="W7">
            <v>110.88000000000001</v>
          </cell>
          <cell r="Y7">
            <v>161.32000000000002</v>
          </cell>
          <cell r="AA7">
            <v>40.330000000000005</v>
          </cell>
        </row>
        <row r="8">
          <cell r="R8">
            <v>242.74</v>
          </cell>
          <cell r="S8">
            <v>416.58000000000004</v>
          </cell>
          <cell r="T8">
            <v>440.96000000000004</v>
          </cell>
          <cell r="U8">
            <v>53</v>
          </cell>
          <cell r="V8">
            <v>55.120000000000005</v>
          </cell>
          <cell r="W8">
            <v>132.16000000000003</v>
          </cell>
          <cell r="Y8">
            <v>170.04000000000002</v>
          </cell>
          <cell r="AA8">
            <v>42.510000000000005</v>
          </cell>
        </row>
        <row r="9">
          <cell r="R9">
            <v>301.04000000000002</v>
          </cell>
          <cell r="S9">
            <v>489.72</v>
          </cell>
          <cell r="T9">
            <v>516.22</v>
          </cell>
          <cell r="U9">
            <v>60.42</v>
          </cell>
          <cell r="V9">
            <v>64.66</v>
          </cell>
          <cell r="W9">
            <v>152.32000000000002</v>
          </cell>
          <cell r="Y9">
            <v>187.48000000000002</v>
          </cell>
          <cell r="AA9">
            <v>49.050000000000004</v>
          </cell>
        </row>
        <row r="10">
          <cell r="R10">
            <v>369.94</v>
          </cell>
          <cell r="S10">
            <v>564.98</v>
          </cell>
          <cell r="T10">
            <v>593.6</v>
          </cell>
          <cell r="U10">
            <v>65.72</v>
          </cell>
          <cell r="V10">
            <v>68.900000000000006</v>
          </cell>
          <cell r="W10">
            <v>176.96</v>
          </cell>
          <cell r="Y10">
            <v>209.28000000000003</v>
          </cell>
          <cell r="AA10">
            <v>54.500000000000007</v>
          </cell>
        </row>
        <row r="11">
          <cell r="R11">
            <v>435.66</v>
          </cell>
          <cell r="S11">
            <v>642.36</v>
          </cell>
          <cell r="T11">
            <v>678.40000000000009</v>
          </cell>
          <cell r="U11">
            <v>74.2</v>
          </cell>
          <cell r="V11">
            <v>77.38000000000001</v>
          </cell>
          <cell r="W11">
            <v>198.24</v>
          </cell>
          <cell r="Y11">
            <v>237.62</v>
          </cell>
          <cell r="AA11">
            <v>59.95</v>
          </cell>
        </row>
        <row r="12">
          <cell r="R12">
            <v>526.82000000000005</v>
          </cell>
          <cell r="S12">
            <v>733.52</v>
          </cell>
          <cell r="T12">
            <v>773.80000000000007</v>
          </cell>
          <cell r="U12">
            <v>80.56</v>
          </cell>
          <cell r="V12">
            <v>84.800000000000011</v>
          </cell>
          <cell r="W12">
            <v>219.52</v>
          </cell>
          <cell r="Y12">
            <v>292.12</v>
          </cell>
          <cell r="AA12">
            <v>67.58</v>
          </cell>
        </row>
        <row r="13">
          <cell r="R13">
            <v>592.54000000000008</v>
          </cell>
          <cell r="S13">
            <v>811.96</v>
          </cell>
          <cell r="T13">
            <v>855.42000000000007</v>
          </cell>
          <cell r="U13">
            <v>86.92</v>
          </cell>
          <cell r="V13">
            <v>91.160000000000011</v>
          </cell>
          <cell r="W13">
            <v>244.16000000000003</v>
          </cell>
          <cell r="Y13">
            <v>331.36</v>
          </cell>
          <cell r="AA13">
            <v>70.850000000000009</v>
          </cell>
        </row>
        <row r="14">
          <cell r="R14">
            <v>692.18000000000006</v>
          </cell>
          <cell r="S14">
            <v>921.1400000000001</v>
          </cell>
          <cell r="T14">
            <v>967.78000000000009</v>
          </cell>
          <cell r="U14">
            <v>97.52000000000001</v>
          </cell>
          <cell r="V14">
            <v>99.64</v>
          </cell>
          <cell r="W14">
            <v>265.44</v>
          </cell>
          <cell r="Y14">
            <v>397.85</v>
          </cell>
          <cell r="AA14">
            <v>77.39</v>
          </cell>
        </row>
        <row r="15">
          <cell r="R15">
            <v>757.90000000000009</v>
          </cell>
          <cell r="S15">
            <v>997.46</v>
          </cell>
          <cell r="T15">
            <v>1047.28</v>
          </cell>
          <cell r="U15">
            <v>106</v>
          </cell>
          <cell r="V15">
            <v>104.94000000000001</v>
          </cell>
          <cell r="W15">
            <v>285.60000000000002</v>
          </cell>
          <cell r="Y15">
            <v>438.18</v>
          </cell>
          <cell r="AA15">
            <v>82.84</v>
          </cell>
        </row>
        <row r="16">
          <cell r="R16">
            <v>67.84</v>
          </cell>
          <cell r="V16">
            <v>11.66</v>
          </cell>
          <cell r="Y16">
            <v>30.520000000000003</v>
          </cell>
        </row>
        <row r="17">
          <cell r="R17">
            <v>-20.14</v>
          </cell>
          <cell r="S17">
            <v>-56.18</v>
          </cell>
          <cell r="T17">
            <v>-60.42</v>
          </cell>
          <cell r="U17">
            <v>-11.66</v>
          </cell>
          <cell r="V17">
            <v>-7.42</v>
          </cell>
          <cell r="Y17">
            <v>-15.260000000000002</v>
          </cell>
          <cell r="AA17">
            <v>-9.81</v>
          </cell>
        </row>
        <row r="19">
          <cell r="R19">
            <v>37.1</v>
          </cell>
        </row>
        <row r="21">
          <cell r="W21">
            <v>114.48</v>
          </cell>
        </row>
        <row r="40">
          <cell r="R40">
            <v>502.44</v>
          </cell>
          <cell r="S40">
            <v>678.40000000000009</v>
          </cell>
          <cell r="V40">
            <v>311.74</v>
          </cell>
        </row>
        <row r="41">
          <cell r="R41">
            <v>599.96</v>
          </cell>
          <cell r="S41">
            <v>786.5200000000001</v>
          </cell>
          <cell r="V41">
            <v>358.61</v>
          </cell>
        </row>
        <row r="42">
          <cell r="R42">
            <v>713.38</v>
          </cell>
          <cell r="S42">
            <v>907.36</v>
          </cell>
          <cell r="V42">
            <v>413.11</v>
          </cell>
        </row>
      </sheetData>
      <sheetData sheetId="29">
        <row r="6">
          <cell r="AU6">
            <v>339.20000000000005</v>
          </cell>
          <cell r="AV6">
            <v>611.62</v>
          </cell>
          <cell r="AW6">
            <v>647.66000000000008</v>
          </cell>
          <cell r="AX6">
            <v>53</v>
          </cell>
          <cell r="AY6">
            <v>65.72</v>
          </cell>
          <cell r="AZ6">
            <v>132.16000000000003</v>
          </cell>
          <cell r="BB6">
            <v>195.11</v>
          </cell>
          <cell r="BD6">
            <v>42.510000000000005</v>
          </cell>
        </row>
        <row r="7">
          <cell r="AU7">
            <v>397.5</v>
          </cell>
          <cell r="AV7">
            <v>711.26</v>
          </cell>
          <cell r="AW7">
            <v>753.66000000000008</v>
          </cell>
          <cell r="AX7">
            <v>60.42</v>
          </cell>
          <cell r="AY7">
            <v>73.14</v>
          </cell>
          <cell r="AZ7">
            <v>152.32000000000002</v>
          </cell>
          <cell r="BB7">
            <v>213.64000000000001</v>
          </cell>
          <cell r="BD7">
            <v>49.050000000000004</v>
          </cell>
        </row>
        <row r="8">
          <cell r="AU8">
            <v>460.04</v>
          </cell>
          <cell r="AV8">
            <v>811.96</v>
          </cell>
          <cell r="AW8">
            <v>861.78000000000009</v>
          </cell>
          <cell r="AX8">
            <v>65.72</v>
          </cell>
          <cell r="AY8">
            <v>80.56</v>
          </cell>
          <cell r="AZ8">
            <v>176.96</v>
          </cell>
          <cell r="BB8">
            <v>237.62</v>
          </cell>
          <cell r="BD8">
            <v>54.500000000000007</v>
          </cell>
        </row>
        <row r="9">
          <cell r="AU9">
            <v>520.46</v>
          </cell>
          <cell r="AV9">
            <v>915.84</v>
          </cell>
          <cell r="AW9">
            <v>970.96</v>
          </cell>
          <cell r="AX9">
            <v>74.2</v>
          </cell>
          <cell r="AY9">
            <v>86.92</v>
          </cell>
          <cell r="AZ9">
            <v>198.24</v>
          </cell>
          <cell r="BB9">
            <v>259.42</v>
          </cell>
          <cell r="BD9">
            <v>59.95</v>
          </cell>
        </row>
        <row r="10">
          <cell r="AU10">
            <v>602.08000000000004</v>
          </cell>
          <cell r="AV10">
            <v>1037.74</v>
          </cell>
          <cell r="AW10">
            <v>1102.4000000000001</v>
          </cell>
          <cell r="AX10">
            <v>80.56</v>
          </cell>
          <cell r="AY10">
            <v>97.52000000000001</v>
          </cell>
          <cell r="AZ10">
            <v>219.52</v>
          </cell>
          <cell r="BB10">
            <v>307.38</v>
          </cell>
          <cell r="BD10">
            <v>67.58</v>
          </cell>
        </row>
        <row r="11">
          <cell r="AU11">
            <v>658.26</v>
          </cell>
          <cell r="AV11">
            <v>1144.8</v>
          </cell>
          <cell r="AW11">
            <v>1211.5800000000002</v>
          </cell>
          <cell r="AX11">
            <v>86.92</v>
          </cell>
          <cell r="AY11">
            <v>101.76</v>
          </cell>
          <cell r="AZ11">
            <v>244.16000000000003</v>
          </cell>
          <cell r="BB11">
            <v>328.09000000000003</v>
          </cell>
          <cell r="BD11">
            <v>70.850000000000009</v>
          </cell>
        </row>
        <row r="12">
          <cell r="AU12">
            <v>754.72</v>
          </cell>
          <cell r="AV12">
            <v>1285.78</v>
          </cell>
          <cell r="AW12">
            <v>1362.1000000000001</v>
          </cell>
          <cell r="AX12">
            <v>97.52000000000001</v>
          </cell>
          <cell r="AY12">
            <v>107.06</v>
          </cell>
          <cell r="AZ12">
            <v>265.44</v>
          </cell>
          <cell r="BB12">
            <v>377.14000000000004</v>
          </cell>
          <cell r="BD12">
            <v>77.39</v>
          </cell>
        </row>
        <row r="13">
          <cell r="AU13">
            <v>825.74</v>
          </cell>
          <cell r="AV13">
            <v>1404.5</v>
          </cell>
          <cell r="AW13">
            <v>1488.24</v>
          </cell>
          <cell r="AX13">
            <v>106</v>
          </cell>
          <cell r="AY13">
            <v>116.60000000000001</v>
          </cell>
          <cell r="AZ13">
            <v>285.60000000000002</v>
          </cell>
          <cell r="BB13">
            <v>396.76000000000005</v>
          </cell>
          <cell r="BD13">
            <v>82.84</v>
          </cell>
        </row>
        <row r="14">
          <cell r="AU14">
            <v>67.84</v>
          </cell>
          <cell r="AY14">
            <v>15.9</v>
          </cell>
          <cell r="BB14">
            <v>30.520000000000003</v>
          </cell>
        </row>
        <row r="15">
          <cell r="AU15">
            <v>126.14</v>
          </cell>
          <cell r="AV15">
            <v>217.3</v>
          </cell>
          <cell r="AW15">
            <v>231.08</v>
          </cell>
          <cell r="AX15">
            <v>16.96</v>
          </cell>
          <cell r="AY15">
            <v>20.14</v>
          </cell>
          <cell r="AZ15">
            <v>21.28</v>
          </cell>
          <cell r="BB15">
            <v>57.77</v>
          </cell>
          <cell r="BD15">
            <v>15.260000000000002</v>
          </cell>
        </row>
        <row r="16">
          <cell r="AU16">
            <v>-27.560000000000002</v>
          </cell>
          <cell r="AV16">
            <v>-84.800000000000011</v>
          </cell>
          <cell r="AW16">
            <v>-90.100000000000009</v>
          </cell>
          <cell r="AX16">
            <v>-11.66</v>
          </cell>
          <cell r="AY16">
            <v>-9.5400000000000009</v>
          </cell>
          <cell r="BB16">
            <v>-18.53</v>
          </cell>
          <cell r="BD16">
            <v>-9.81</v>
          </cell>
        </row>
        <row r="24">
          <cell r="AU24">
            <v>425.06</v>
          </cell>
          <cell r="AV24">
            <v>800.30000000000007</v>
          </cell>
          <cell r="AW24">
            <v>855.42000000000007</v>
          </cell>
          <cell r="AX24">
            <v>65.72</v>
          </cell>
          <cell r="AY24">
            <v>81.62</v>
          </cell>
          <cell r="AZ24">
            <v>176.96</v>
          </cell>
          <cell r="BB24">
            <v>212.55</v>
          </cell>
          <cell r="BD24">
            <v>54.500000000000007</v>
          </cell>
        </row>
        <row r="25">
          <cell r="AU25">
            <v>490.78000000000003</v>
          </cell>
          <cell r="AV25">
            <v>921.1400000000001</v>
          </cell>
          <cell r="AW25">
            <v>984.74</v>
          </cell>
          <cell r="AX25">
            <v>74.2</v>
          </cell>
          <cell r="AY25">
            <v>90.100000000000009</v>
          </cell>
          <cell r="AZ25">
            <v>198.24</v>
          </cell>
          <cell r="BB25">
            <v>238.71</v>
          </cell>
          <cell r="BD25">
            <v>59.95</v>
          </cell>
        </row>
        <row r="26">
          <cell r="AU26">
            <v>566.04000000000008</v>
          </cell>
          <cell r="AV26">
            <v>1045.1600000000001</v>
          </cell>
          <cell r="AW26">
            <v>1114.06</v>
          </cell>
          <cell r="AX26">
            <v>80.56</v>
          </cell>
          <cell r="AY26">
            <v>99.64</v>
          </cell>
          <cell r="AZ26">
            <v>219.52</v>
          </cell>
          <cell r="BB26">
            <v>263.78000000000003</v>
          </cell>
          <cell r="BD26">
            <v>67.58</v>
          </cell>
        </row>
        <row r="27">
          <cell r="AU27">
            <v>647.66000000000008</v>
          </cell>
          <cell r="AV27">
            <v>1178.72</v>
          </cell>
          <cell r="AW27">
            <v>1258.22</v>
          </cell>
          <cell r="AX27">
            <v>86.92</v>
          </cell>
          <cell r="AY27">
            <v>107.06</v>
          </cell>
          <cell r="AZ27">
            <v>244.16000000000003</v>
          </cell>
          <cell r="BB27">
            <v>288.85000000000002</v>
          </cell>
          <cell r="BD27">
            <v>70.850000000000009</v>
          </cell>
        </row>
        <row r="28">
          <cell r="AU28">
            <v>765.32</v>
          </cell>
          <cell r="AV28">
            <v>1336.66</v>
          </cell>
          <cell r="AW28">
            <v>1424.64</v>
          </cell>
          <cell r="AX28">
            <v>97.52000000000001</v>
          </cell>
          <cell r="AY28">
            <v>115.54</v>
          </cell>
          <cell r="AZ28">
            <v>265.44</v>
          </cell>
          <cell r="BB28">
            <v>338.99</v>
          </cell>
          <cell r="BD28">
            <v>77.39</v>
          </cell>
        </row>
        <row r="29">
          <cell r="AU29">
            <v>859.66000000000008</v>
          </cell>
          <cell r="AV29">
            <v>1476.5800000000002</v>
          </cell>
          <cell r="AW29">
            <v>1571.98</v>
          </cell>
          <cell r="AX29">
            <v>106</v>
          </cell>
          <cell r="AY29">
            <v>124.02000000000001</v>
          </cell>
          <cell r="AZ29">
            <v>285.60000000000002</v>
          </cell>
          <cell r="BB29">
            <v>365.15000000000003</v>
          </cell>
          <cell r="BD29">
            <v>82.84</v>
          </cell>
        </row>
        <row r="30">
          <cell r="AU30">
            <v>986.86</v>
          </cell>
          <cell r="AV30">
            <v>1654.66</v>
          </cell>
          <cell r="AW30">
            <v>1760.66</v>
          </cell>
          <cell r="AX30">
            <v>115.54</v>
          </cell>
          <cell r="AY30">
            <v>130.38</v>
          </cell>
          <cell r="AZ30">
            <v>309.12</v>
          </cell>
          <cell r="BB30">
            <v>416.38000000000005</v>
          </cell>
          <cell r="BD30">
            <v>88.29</v>
          </cell>
        </row>
        <row r="31">
          <cell r="AU31">
            <v>1089.68</v>
          </cell>
          <cell r="AV31">
            <v>1879.38</v>
          </cell>
          <cell r="AW31">
            <v>2000.22</v>
          </cell>
          <cell r="AX31">
            <v>130.38</v>
          </cell>
          <cell r="AY31">
            <v>137.80000000000001</v>
          </cell>
          <cell r="AZ31">
            <v>329.28000000000003</v>
          </cell>
          <cell r="BB31">
            <v>440.36</v>
          </cell>
          <cell r="BD31">
            <v>93.740000000000009</v>
          </cell>
        </row>
        <row r="32">
          <cell r="AU32">
            <v>67.84</v>
          </cell>
          <cell r="AY32">
            <v>15.9</v>
          </cell>
          <cell r="BB32">
            <v>30.520000000000003</v>
          </cell>
        </row>
        <row r="33">
          <cell r="AU33">
            <v>144.16</v>
          </cell>
          <cell r="AV33">
            <v>260.76</v>
          </cell>
          <cell r="AW33">
            <v>276.66000000000003</v>
          </cell>
          <cell r="AX33">
            <v>27.560000000000002</v>
          </cell>
          <cell r="AY33">
            <v>24.380000000000003</v>
          </cell>
          <cell r="AZ33">
            <v>43.680000000000007</v>
          </cell>
          <cell r="BB33">
            <v>62.13</v>
          </cell>
          <cell r="BD33">
            <v>20.71</v>
          </cell>
        </row>
        <row r="34">
          <cell r="AU34">
            <v>-39.22</v>
          </cell>
          <cell r="AV34">
            <v>-124.02000000000001</v>
          </cell>
          <cell r="AW34">
            <v>-130.38</v>
          </cell>
          <cell r="AX34">
            <v>-16.96</v>
          </cell>
          <cell r="AY34">
            <v>-10.600000000000001</v>
          </cell>
          <cell r="BB34">
            <v>-20.71</v>
          </cell>
          <cell r="BD34">
            <v>-11.99</v>
          </cell>
        </row>
        <row r="37">
          <cell r="AU37">
            <v>37.1</v>
          </cell>
        </row>
        <row r="39">
          <cell r="AZ39">
            <v>114.48</v>
          </cell>
          <cell r="BE39">
            <v>189.74</v>
          </cell>
        </row>
      </sheetData>
      <sheetData sheetId="30">
        <row r="7">
          <cell r="X7">
            <v>1179.78</v>
          </cell>
          <cell r="Z7">
            <v>157.94</v>
          </cell>
          <cell r="AB7">
            <v>161.12</v>
          </cell>
          <cell r="AC7">
            <v>219.52</v>
          </cell>
          <cell r="AE7">
            <v>309.56</v>
          </cell>
          <cell r="AI7">
            <v>76.300000000000011</v>
          </cell>
        </row>
        <row r="8">
          <cell r="X8">
            <v>1386.48</v>
          </cell>
          <cell r="Z8">
            <v>167.48000000000002</v>
          </cell>
          <cell r="AB8">
            <v>178.08</v>
          </cell>
          <cell r="AC8">
            <v>240.8</v>
          </cell>
          <cell r="AE8">
            <v>346.62</v>
          </cell>
          <cell r="AI8">
            <v>83.93</v>
          </cell>
        </row>
        <row r="9">
          <cell r="X9">
            <v>1602.72</v>
          </cell>
          <cell r="Z9">
            <v>175.96</v>
          </cell>
          <cell r="AB9">
            <v>195.04000000000002</v>
          </cell>
          <cell r="AC9">
            <v>266.56</v>
          </cell>
          <cell r="AE9">
            <v>386.95000000000005</v>
          </cell>
          <cell r="AI9">
            <v>92.65</v>
          </cell>
        </row>
        <row r="10">
          <cell r="X10">
            <v>1835.92</v>
          </cell>
          <cell r="Z10">
            <v>184.44</v>
          </cell>
          <cell r="AB10">
            <v>213.06</v>
          </cell>
          <cell r="AC10">
            <v>285.60000000000002</v>
          </cell>
          <cell r="AE10">
            <v>421.83000000000004</v>
          </cell>
          <cell r="AI10">
            <v>100.28</v>
          </cell>
        </row>
        <row r="11">
          <cell r="X11">
            <v>2097.7400000000002</v>
          </cell>
          <cell r="Z11">
            <v>193.98000000000002</v>
          </cell>
          <cell r="AB11">
            <v>231.08</v>
          </cell>
          <cell r="AC11">
            <v>309.12</v>
          </cell>
          <cell r="AE11">
            <v>499.22</v>
          </cell>
          <cell r="AI11">
            <v>107.91000000000001</v>
          </cell>
        </row>
        <row r="12">
          <cell r="X12">
            <v>2358.5</v>
          </cell>
          <cell r="Z12">
            <v>201.4</v>
          </cell>
          <cell r="AB12">
            <v>246.98000000000002</v>
          </cell>
          <cell r="AC12">
            <v>329.28000000000003</v>
          </cell>
          <cell r="AE12">
            <v>526.47</v>
          </cell>
          <cell r="AI12">
            <v>115.54</v>
          </cell>
        </row>
        <row r="13">
          <cell r="X13">
            <v>2615.02</v>
          </cell>
          <cell r="Z13">
            <v>209.88000000000002</v>
          </cell>
          <cell r="AB13">
            <v>265</v>
          </cell>
          <cell r="AC13">
            <v>351.68</v>
          </cell>
          <cell r="AE13">
            <v>598.41000000000008</v>
          </cell>
          <cell r="AI13">
            <v>122.08000000000001</v>
          </cell>
        </row>
        <row r="14">
          <cell r="X14">
            <v>2840.8</v>
          </cell>
          <cell r="Z14">
            <v>218.36</v>
          </cell>
          <cell r="AB14">
            <v>284.08000000000004</v>
          </cell>
          <cell r="AC14">
            <v>375.20000000000005</v>
          </cell>
          <cell r="AE14">
            <v>644.19000000000005</v>
          </cell>
          <cell r="AI14">
            <v>129.71</v>
          </cell>
        </row>
        <row r="15">
          <cell r="X15">
            <v>184.44</v>
          </cell>
          <cell r="AB15">
            <v>24.380000000000003</v>
          </cell>
          <cell r="AE15">
            <v>70.850000000000009</v>
          </cell>
        </row>
        <row r="16">
          <cell r="X16">
            <v>260.76</v>
          </cell>
          <cell r="Z16">
            <v>94.34</v>
          </cell>
          <cell r="AB16">
            <v>45.580000000000005</v>
          </cell>
          <cell r="AC16">
            <v>66.080000000000013</v>
          </cell>
          <cell r="AE16">
            <v>76.300000000000011</v>
          </cell>
          <cell r="AI16">
            <v>27.250000000000004</v>
          </cell>
        </row>
        <row r="17">
          <cell r="X17">
            <v>-187.62</v>
          </cell>
          <cell r="Z17">
            <v>-30.740000000000002</v>
          </cell>
          <cell r="AB17">
            <v>-15.9</v>
          </cell>
          <cell r="AC17">
            <v>-98.56</v>
          </cell>
          <cell r="AE17">
            <v>-22.89</v>
          </cell>
          <cell r="AI17">
            <v>-18.53</v>
          </cell>
        </row>
      </sheetData>
      <sheetData sheetId="31">
        <row r="7">
          <cell r="L7">
            <v>148.4</v>
          </cell>
          <cell r="M7">
            <v>192.92000000000002</v>
          </cell>
          <cell r="N7">
            <v>23.32</v>
          </cell>
          <cell r="O7">
            <v>76.300000000000011</v>
          </cell>
        </row>
        <row r="8">
          <cell r="L8">
            <v>190.8</v>
          </cell>
          <cell r="M8">
            <v>248.04000000000002</v>
          </cell>
          <cell r="N8">
            <v>29.150000000000002</v>
          </cell>
          <cell r="O8">
            <v>103.55000000000001</v>
          </cell>
        </row>
        <row r="9">
          <cell r="L9">
            <v>233.20000000000002</v>
          </cell>
          <cell r="M9">
            <v>303.16000000000003</v>
          </cell>
          <cell r="N9">
            <v>33.92</v>
          </cell>
          <cell r="O9">
            <v>130.80000000000001</v>
          </cell>
        </row>
        <row r="19">
          <cell r="M19">
            <v>63.6</v>
          </cell>
          <cell r="N19">
            <v>10.600000000000001</v>
          </cell>
          <cell r="O19">
            <v>50.14</v>
          </cell>
        </row>
        <row r="20">
          <cell r="M20">
            <v>93.28</v>
          </cell>
          <cell r="N20">
            <v>12.72</v>
          </cell>
          <cell r="O20">
            <v>75.210000000000008</v>
          </cell>
        </row>
        <row r="21">
          <cell r="M21">
            <v>133.56</v>
          </cell>
          <cell r="N21">
            <v>14.84</v>
          </cell>
          <cell r="O21">
            <v>99.190000000000012</v>
          </cell>
        </row>
        <row r="31">
          <cell r="M31">
            <v>31.026199999999999</v>
          </cell>
          <cell r="O31">
            <v>24.481400000000004</v>
          </cell>
        </row>
        <row r="32">
          <cell r="M32">
            <v>24.634399999999999</v>
          </cell>
          <cell r="O32">
            <v>28.198300000000003</v>
          </cell>
        </row>
        <row r="33">
          <cell r="M33">
            <v>44.891000000000005</v>
          </cell>
          <cell r="O33">
            <v>28.198300000000003</v>
          </cell>
        </row>
        <row r="34">
          <cell r="M34">
            <v>45.611800000000002</v>
          </cell>
          <cell r="O34">
            <v>28.198300000000003</v>
          </cell>
        </row>
        <row r="35">
          <cell r="M35">
            <v>44.255000000000003</v>
          </cell>
          <cell r="O35">
            <v>29.549900000000001</v>
          </cell>
        </row>
        <row r="36">
          <cell r="M36">
            <v>49.268799999999999</v>
          </cell>
          <cell r="O36">
            <v>56.418400000000005</v>
          </cell>
        </row>
        <row r="37">
          <cell r="M37">
            <v>89.782000000000011</v>
          </cell>
          <cell r="O37">
            <v>56.418400000000005</v>
          </cell>
        </row>
        <row r="38">
          <cell r="M38">
            <v>91.234200000000001</v>
          </cell>
          <cell r="O38">
            <v>56.418400000000005</v>
          </cell>
        </row>
        <row r="39">
          <cell r="M39">
            <v>88.531199999999998</v>
          </cell>
          <cell r="O39">
            <v>59.121600000000008</v>
          </cell>
        </row>
        <row r="42">
          <cell r="M42">
            <v>22.811199999999999</v>
          </cell>
        </row>
        <row r="43">
          <cell r="M43">
            <v>40.152800000000006</v>
          </cell>
        </row>
        <row r="44">
          <cell r="M44">
            <v>27.369200000000003</v>
          </cell>
        </row>
        <row r="45">
          <cell r="M45">
            <v>25.5566</v>
          </cell>
        </row>
        <row r="46">
          <cell r="M46">
            <v>10.027600000000001</v>
          </cell>
        </row>
        <row r="47">
          <cell r="M47">
            <v>18.921000000000003</v>
          </cell>
        </row>
        <row r="48">
          <cell r="M48">
            <v>19.779600000000002</v>
          </cell>
        </row>
        <row r="51">
          <cell r="M51">
            <v>22.037400000000002</v>
          </cell>
        </row>
        <row r="52">
          <cell r="M52">
            <v>11.236000000000001</v>
          </cell>
        </row>
        <row r="53">
          <cell r="M53">
            <v>29.075800000000001</v>
          </cell>
        </row>
        <row r="54">
          <cell r="M54">
            <v>34.238</v>
          </cell>
        </row>
        <row r="55">
          <cell r="M55">
            <v>41.276400000000002</v>
          </cell>
        </row>
        <row r="57">
          <cell r="M57">
            <v>2.0882000000000001</v>
          </cell>
        </row>
        <row r="58">
          <cell r="M58">
            <v>2.0882000000000001</v>
          </cell>
        </row>
        <row r="59">
          <cell r="M59">
            <v>2.0882000000000001</v>
          </cell>
        </row>
        <row r="60">
          <cell r="M60">
            <v>2.0882000000000001</v>
          </cell>
        </row>
        <row r="61">
          <cell r="M61">
            <v>2.0882000000000001</v>
          </cell>
        </row>
        <row r="62">
          <cell r="M62">
            <v>2.0882000000000001</v>
          </cell>
        </row>
        <row r="63">
          <cell r="M63">
            <v>2.0882000000000001</v>
          </cell>
        </row>
        <row r="64">
          <cell r="M64">
            <v>3.6464000000000003</v>
          </cell>
        </row>
        <row r="65">
          <cell r="M65">
            <v>10.9498</v>
          </cell>
        </row>
        <row r="67">
          <cell r="M67">
            <v>56.943200000000004</v>
          </cell>
        </row>
        <row r="68">
          <cell r="M68">
            <v>16.970600000000001</v>
          </cell>
        </row>
        <row r="69">
          <cell r="M69">
            <v>30.475000000000001</v>
          </cell>
        </row>
        <row r="70">
          <cell r="M70">
            <v>12.2218</v>
          </cell>
        </row>
        <row r="71">
          <cell r="M71">
            <v>4.5792000000000002</v>
          </cell>
        </row>
        <row r="72">
          <cell r="M72">
            <v>10.07</v>
          </cell>
        </row>
        <row r="73">
          <cell r="M73">
            <v>4.6216000000000008</v>
          </cell>
        </row>
        <row r="77">
          <cell r="M77">
            <v>21.8996</v>
          </cell>
          <cell r="O77">
            <v>16.895</v>
          </cell>
        </row>
        <row r="78">
          <cell r="M78">
            <v>29.923800000000004</v>
          </cell>
          <cell r="O78">
            <v>22.802800000000005</v>
          </cell>
        </row>
        <row r="79">
          <cell r="M79">
            <v>39.9514</v>
          </cell>
          <cell r="O79">
            <v>30.400100000000002</v>
          </cell>
        </row>
        <row r="81">
          <cell r="M81">
            <v>32.849400000000003</v>
          </cell>
          <cell r="O81">
            <v>25.331600000000002</v>
          </cell>
        </row>
        <row r="82">
          <cell r="M82">
            <v>44.891000000000005</v>
          </cell>
          <cell r="O82">
            <v>34.2042</v>
          </cell>
        </row>
        <row r="83">
          <cell r="M83">
            <v>59.953600000000009</v>
          </cell>
          <cell r="O83">
            <v>45.583800000000004</v>
          </cell>
        </row>
        <row r="85">
          <cell r="M85">
            <v>47.806000000000004</v>
          </cell>
          <cell r="O85">
            <v>34.956300000000006</v>
          </cell>
        </row>
        <row r="86">
          <cell r="M86">
            <v>63.875599999999999</v>
          </cell>
          <cell r="O86">
            <v>47.96</v>
          </cell>
        </row>
        <row r="87">
          <cell r="M87">
            <v>83.771799999999999</v>
          </cell>
          <cell r="O87">
            <v>63.154600000000002</v>
          </cell>
        </row>
        <row r="89">
          <cell r="M89">
            <v>63.875599999999999</v>
          </cell>
          <cell r="O89">
            <v>47.96</v>
          </cell>
        </row>
        <row r="90">
          <cell r="M90">
            <v>91.626400000000004</v>
          </cell>
          <cell r="O90">
            <v>68.223100000000002</v>
          </cell>
        </row>
        <row r="91">
          <cell r="M91">
            <v>119.53620000000001</v>
          </cell>
          <cell r="O91">
            <v>88.660600000000017</v>
          </cell>
        </row>
        <row r="93">
          <cell r="M93">
            <v>5.4802</v>
          </cell>
          <cell r="O93">
            <v>4.2292000000000005</v>
          </cell>
        </row>
        <row r="99">
          <cell r="M99">
            <v>30.390200000000004</v>
          </cell>
        </row>
        <row r="100">
          <cell r="M100">
            <v>41.075000000000003</v>
          </cell>
        </row>
        <row r="101">
          <cell r="M101">
            <v>52.470000000000006</v>
          </cell>
        </row>
        <row r="102">
          <cell r="M102">
            <v>63.875599999999999</v>
          </cell>
        </row>
        <row r="106">
          <cell r="M106">
            <v>22.005600000000001</v>
          </cell>
          <cell r="O106">
            <v>16.284600000000001</v>
          </cell>
        </row>
        <row r="107">
          <cell r="M107">
            <v>93.979600000000005</v>
          </cell>
        </row>
        <row r="108">
          <cell r="M108">
            <v>68.423000000000002</v>
          </cell>
        </row>
        <row r="109">
          <cell r="M109">
            <v>8.48</v>
          </cell>
        </row>
        <row r="110">
          <cell r="M110">
            <v>6.1479999999999997</v>
          </cell>
        </row>
        <row r="111">
          <cell r="M111">
            <v>11.596400000000001</v>
          </cell>
        </row>
        <row r="118">
          <cell r="M118">
            <v>12.401999999999999</v>
          </cell>
          <cell r="O118">
            <v>6.7580000000000009</v>
          </cell>
        </row>
        <row r="119">
          <cell r="M119">
            <v>10.5046</v>
          </cell>
          <cell r="O119">
            <v>6.7580000000000009</v>
          </cell>
        </row>
        <row r="120">
          <cell r="M120">
            <v>9.1159999999999997</v>
          </cell>
          <cell r="O120">
            <v>6.7580000000000009</v>
          </cell>
        </row>
        <row r="124">
          <cell r="M124">
            <v>4.3990000000000009</v>
          </cell>
          <cell r="O124">
            <v>2.8667000000000002</v>
          </cell>
        </row>
        <row r="125">
          <cell r="M125">
            <v>6.3811999999999998</v>
          </cell>
          <cell r="O125">
            <v>3.8041000000000005</v>
          </cell>
        </row>
        <row r="126">
          <cell r="M126">
            <v>8.7555999999999994</v>
          </cell>
          <cell r="O126">
            <v>4.7305999999999999</v>
          </cell>
        </row>
        <row r="131">
          <cell r="M131">
            <v>44.700200000000002</v>
          </cell>
          <cell r="O131">
            <v>15.194600000000001</v>
          </cell>
        </row>
        <row r="132">
          <cell r="M132">
            <v>61.872199999999999</v>
          </cell>
          <cell r="O132">
            <v>20.775400000000001</v>
          </cell>
        </row>
        <row r="133">
          <cell r="M133">
            <v>79.022999999999996</v>
          </cell>
          <cell r="O133">
            <v>26.345300000000005</v>
          </cell>
        </row>
        <row r="134">
          <cell r="M134">
            <v>95.983000000000004</v>
          </cell>
          <cell r="O134">
            <v>32.100500000000004</v>
          </cell>
        </row>
        <row r="135">
          <cell r="M135">
            <v>115.33860000000001</v>
          </cell>
          <cell r="O135">
            <v>37.648600000000002</v>
          </cell>
        </row>
        <row r="136">
          <cell r="M136">
            <v>132.3092</v>
          </cell>
          <cell r="O136">
            <v>43.414700000000003</v>
          </cell>
        </row>
        <row r="137">
          <cell r="M137">
            <v>149.46</v>
          </cell>
          <cell r="O137">
            <v>48.973700000000001</v>
          </cell>
        </row>
        <row r="138">
          <cell r="M138">
            <v>166.42000000000002</v>
          </cell>
          <cell r="O138">
            <v>54.728900000000003</v>
          </cell>
        </row>
        <row r="139">
          <cell r="M139">
            <v>183.5814</v>
          </cell>
          <cell r="O139">
            <v>60.287900000000008</v>
          </cell>
        </row>
        <row r="142">
          <cell r="M142">
            <v>28.482200000000002</v>
          </cell>
        </row>
        <row r="143">
          <cell r="M143">
            <v>24.083200000000001</v>
          </cell>
        </row>
        <row r="145">
          <cell r="M145">
            <v>1.3780000000000001</v>
          </cell>
        </row>
        <row r="146">
          <cell r="M146">
            <v>2.5758000000000001</v>
          </cell>
        </row>
        <row r="147">
          <cell r="M147">
            <v>1.3780000000000001</v>
          </cell>
        </row>
        <row r="148">
          <cell r="M148">
            <v>1.3780000000000001</v>
          </cell>
        </row>
        <row r="149">
          <cell r="M149">
            <v>3.2860000000000005</v>
          </cell>
        </row>
        <row r="152">
          <cell r="M152">
            <v>13.091000000000001</v>
          </cell>
        </row>
        <row r="156">
          <cell r="M156">
            <v>15.953000000000001</v>
          </cell>
          <cell r="O156">
            <v>11.826500000000001</v>
          </cell>
        </row>
        <row r="157">
          <cell r="M157">
            <v>23.733400000000003</v>
          </cell>
          <cell r="O157">
            <v>17.581700000000001</v>
          </cell>
        </row>
        <row r="158">
          <cell r="M158">
            <v>31.683400000000002</v>
          </cell>
          <cell r="O158">
            <v>23.456800000000001</v>
          </cell>
        </row>
        <row r="159">
          <cell r="M159">
            <v>39.336600000000004</v>
          </cell>
          <cell r="O159">
            <v>29.135700000000003</v>
          </cell>
        </row>
        <row r="160">
          <cell r="M160">
            <v>47.17</v>
          </cell>
          <cell r="O160">
            <v>34.9345</v>
          </cell>
        </row>
        <row r="164">
          <cell r="M164">
            <v>31.3124</v>
          </cell>
        </row>
        <row r="165">
          <cell r="M165">
            <v>36.114200000000004</v>
          </cell>
        </row>
        <row r="166">
          <cell r="M166">
            <v>48.166400000000003</v>
          </cell>
        </row>
        <row r="167">
          <cell r="M167">
            <v>36.114200000000004</v>
          </cell>
        </row>
        <row r="168">
          <cell r="M168">
            <v>54.187199999999997</v>
          </cell>
        </row>
        <row r="169">
          <cell r="M169">
            <v>72.249600000000001</v>
          </cell>
        </row>
        <row r="172">
          <cell r="M172">
            <v>13.515000000000001</v>
          </cell>
        </row>
        <row r="173">
          <cell r="M173">
            <v>16.4406</v>
          </cell>
        </row>
        <row r="174">
          <cell r="M174">
            <v>5.7452000000000005</v>
          </cell>
        </row>
        <row r="175">
          <cell r="M175">
            <v>10.5046</v>
          </cell>
        </row>
        <row r="176">
          <cell r="M176">
            <v>6.8475999999999999</v>
          </cell>
        </row>
        <row r="177">
          <cell r="M177">
            <v>3.8372000000000002</v>
          </cell>
        </row>
        <row r="178">
          <cell r="M178">
            <v>2.9255999999999998</v>
          </cell>
        </row>
        <row r="179">
          <cell r="M179">
            <v>8.5966000000000005</v>
          </cell>
        </row>
        <row r="180">
          <cell r="M180">
            <v>1.5582</v>
          </cell>
        </row>
        <row r="181">
          <cell r="M181">
            <v>1.5582</v>
          </cell>
        </row>
        <row r="189">
          <cell r="M189">
            <v>1.3780000000000001</v>
          </cell>
        </row>
        <row r="190">
          <cell r="M190">
            <v>4.1128</v>
          </cell>
        </row>
        <row r="191">
          <cell r="M191">
            <v>40.523800000000001</v>
          </cell>
        </row>
        <row r="192">
          <cell r="M192">
            <v>2.0882000000000001</v>
          </cell>
        </row>
        <row r="193">
          <cell r="M193">
            <v>5.9359999999999999</v>
          </cell>
        </row>
        <row r="194">
          <cell r="M194">
            <v>58.406000000000006</v>
          </cell>
        </row>
        <row r="195">
          <cell r="M195">
            <v>1.3780000000000001</v>
          </cell>
        </row>
        <row r="196">
          <cell r="M196">
            <v>4.1128</v>
          </cell>
        </row>
        <row r="197">
          <cell r="M197">
            <v>40.523800000000001</v>
          </cell>
        </row>
        <row r="198">
          <cell r="M198">
            <v>2.0882000000000001</v>
          </cell>
        </row>
        <row r="199">
          <cell r="M199">
            <v>5.9359999999999999</v>
          </cell>
        </row>
        <row r="200">
          <cell r="M200">
            <v>58.406000000000006</v>
          </cell>
        </row>
        <row r="201">
          <cell r="M201">
            <v>1.3780000000000001</v>
          </cell>
        </row>
        <row r="202">
          <cell r="M202">
            <v>3.9326000000000003</v>
          </cell>
        </row>
        <row r="203">
          <cell r="M203">
            <v>36.04</v>
          </cell>
        </row>
        <row r="204">
          <cell r="M204">
            <v>1.3780000000000001</v>
          </cell>
        </row>
        <row r="205">
          <cell r="M205">
            <v>3.9326000000000003</v>
          </cell>
        </row>
        <row r="206">
          <cell r="M206">
            <v>36.04</v>
          </cell>
        </row>
        <row r="207">
          <cell r="M207">
            <v>1.3780000000000001</v>
          </cell>
        </row>
        <row r="208">
          <cell r="M208">
            <v>3.9326000000000003</v>
          </cell>
        </row>
        <row r="209">
          <cell r="M209">
            <v>36.04</v>
          </cell>
        </row>
        <row r="210">
          <cell r="M210">
            <v>1.3780000000000001</v>
          </cell>
        </row>
        <row r="211">
          <cell r="M211">
            <v>3.9326000000000003</v>
          </cell>
        </row>
        <row r="212">
          <cell r="M212">
            <v>36.04</v>
          </cell>
        </row>
        <row r="213">
          <cell r="M213">
            <v>3.2012</v>
          </cell>
        </row>
        <row r="214">
          <cell r="M214">
            <v>5.1092000000000004</v>
          </cell>
        </row>
        <row r="215">
          <cell r="M215">
            <v>4.1976000000000004</v>
          </cell>
        </row>
        <row r="216">
          <cell r="M216">
            <v>4.1976000000000004</v>
          </cell>
        </row>
        <row r="217">
          <cell r="M217">
            <v>12.1264</v>
          </cell>
        </row>
        <row r="218">
          <cell r="M218">
            <v>23.32</v>
          </cell>
        </row>
        <row r="219">
          <cell r="M219">
            <v>3.9326000000000003</v>
          </cell>
        </row>
      </sheetData>
      <sheetData sheetId="3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opLeftCell="A18" workbookViewId="0">
      <selection activeCell="A2" sqref="A1:L42"/>
    </sheetView>
  </sheetViews>
  <sheetFormatPr defaultRowHeight="14.4"/>
  <cols>
    <col min="7" max="7" width="11.33203125" customWidth="1"/>
  </cols>
  <sheetData>
    <row r="1" spans="1:12" ht="44.4">
      <c r="A1" s="429" t="s">
        <v>0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1"/>
    </row>
    <row r="2" spans="1:12" ht="32.4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" customHeight="1">
      <c r="A3" s="432" t="s">
        <v>1</v>
      </c>
      <c r="B3" s="432"/>
      <c r="C3" s="432"/>
      <c r="D3" s="432"/>
      <c r="E3" s="11"/>
      <c r="F3" s="11"/>
      <c r="G3" s="11"/>
      <c r="H3" s="11"/>
      <c r="I3" s="11"/>
      <c r="J3" s="11"/>
      <c r="K3" s="11"/>
      <c r="L3" s="11"/>
    </row>
    <row r="4" spans="1:12" ht="15" customHeight="1">
      <c r="A4" s="432"/>
      <c r="B4" s="432"/>
      <c r="C4" s="432"/>
      <c r="D4" s="432"/>
      <c r="E4" s="434" t="s">
        <v>2</v>
      </c>
      <c r="F4" s="435"/>
      <c r="G4" s="436"/>
      <c r="H4" s="12"/>
      <c r="I4" s="12"/>
      <c r="J4" s="12"/>
      <c r="K4" s="440"/>
      <c r="L4" s="440"/>
    </row>
    <row r="5" spans="1:12" ht="15" customHeight="1">
      <c r="A5" s="433"/>
      <c r="B5" s="433"/>
      <c r="C5" s="433"/>
      <c r="D5" s="433"/>
      <c r="E5" s="437"/>
      <c r="F5" s="438"/>
      <c r="G5" s="439"/>
      <c r="H5" s="12"/>
      <c r="I5" s="12"/>
      <c r="J5" s="12"/>
      <c r="K5" s="441"/>
      <c r="L5" s="441"/>
    </row>
    <row r="6" spans="1:12" ht="55.2">
      <c r="A6" s="13" t="s">
        <v>4</v>
      </c>
      <c r="B6" s="442" t="s">
        <v>5</v>
      </c>
      <c r="C6" s="443"/>
      <c r="D6" s="51" t="s">
        <v>6</v>
      </c>
      <c r="E6" s="51" t="s">
        <v>7</v>
      </c>
      <c r="F6" s="51" t="s">
        <v>8</v>
      </c>
      <c r="G6" s="51" t="s">
        <v>9</v>
      </c>
      <c r="H6" s="51" t="s">
        <v>10</v>
      </c>
      <c r="I6" s="14" t="s">
        <v>11</v>
      </c>
      <c r="J6" s="444"/>
      <c r="K6" s="448" t="s">
        <v>471</v>
      </c>
      <c r="L6" s="449"/>
    </row>
    <row r="7" spans="1:12" ht="29.25" customHeight="1">
      <c r="A7" s="59" t="s">
        <v>461</v>
      </c>
      <c r="B7" s="381">
        <v>0</v>
      </c>
      <c r="C7" s="382"/>
      <c r="D7" s="415" t="s">
        <v>12</v>
      </c>
      <c r="E7" s="41">
        <f>((([1]COMPACT!AR7*'[1]MARK UP FOR RETAIL'!$D$9)*'[1]MARK UP FOR RETAIL'!$D$11)*'[1]MARK UP FOR RETAIL'!$D$5)+'[1]MARK UP FOR RETAIL'!$G$5</f>
        <v>499.7052000000001</v>
      </c>
      <c r="F7" s="41">
        <f>((([1]COMPACT!AS7*'[1]MARK UP FOR RETAIL'!$D$9)*'[1]MARK UP FOR RETAIL'!$D$11)*'[1]MARK UP FOR RETAIL'!$D$5)+'[1]MARK UP FOR RETAIL'!$G$5</f>
        <v>655.97040000000004</v>
      </c>
      <c r="G7" s="41">
        <f>((([1]COMPACT!AT7*'[1]MARK UP FOR RETAIL'!$D$9)*'[1]MARK UP FOR RETAIL'!$D$11)*'[1]MARK UP FOR RETAIL'!$D$5)+'[1]MARK UP FOR RETAIL'!$G$5</f>
        <v>686.88</v>
      </c>
      <c r="H7" s="41">
        <f>(([1]COMPACT!AU7*'[1]MARK UP FOR RETAIL'!$D$16)*'[1]MARK UP FOR RETAIL'!$D$11)*'[1]MARK UP FOR RETAIL'!$D$7</f>
        <v>106.46639999999999</v>
      </c>
      <c r="I7" s="41">
        <f>([1]COMPACT!AV7*'[1]MARK UP FOR RETAIL'!$D$11)*'[1]MARK UP FOR RETAIL'!$D$7</f>
        <v>114.30720000000001</v>
      </c>
      <c r="J7" s="445"/>
      <c r="K7" s="379">
        <f>([1]COMPACT!AX7*'[1]MARK UP FOR RETAIL'!$D$11)*'[1]MARK UP FOR RETAIL'!$D$5</f>
        <v>234.85140000000001</v>
      </c>
      <c r="L7" s="380"/>
    </row>
    <row r="8" spans="1:12" ht="15.6">
      <c r="A8" s="59" t="s">
        <v>13</v>
      </c>
      <c r="B8" s="381">
        <v>1</v>
      </c>
      <c r="C8" s="382"/>
      <c r="D8" s="416"/>
      <c r="E8" s="41">
        <f>((([1]COMPACT!AR8*'[1]MARK UP FOR RETAIL'!$D$9)*'[1]MARK UP FOR RETAIL'!$D$11)*'[1]MARK UP FOR RETAIL'!$D$5)+'[1]MARK UP FOR RETAIL'!$G$5</f>
        <v>546.06960000000004</v>
      </c>
      <c r="F8" s="41">
        <f>((([1]COMPACT!AS8*'[1]MARK UP FOR RETAIL'!$D$9)*'[1]MARK UP FOR RETAIL'!$D$11)*'[1]MARK UP FOR RETAIL'!$D$5)+'[1]MARK UP FOR RETAIL'!$G$5</f>
        <v>719.50680000000011</v>
      </c>
      <c r="G8" s="41">
        <f>((([1]COMPACT!AT8*'[1]MARK UP FOR RETAIL'!$D$9)*'[1]MARK UP FOR RETAIL'!$D$11)*'[1]MARK UP FOR RETAIL'!$D$5)+'[1]MARK UP FOR RETAIL'!$G$5</f>
        <v>834.55920000000026</v>
      </c>
      <c r="H8" s="41">
        <f>(([1]COMPACT!AU8*'[1]MARK UP FOR RETAIL'!$D$16)*'[1]MARK UP FOR RETAIL'!$D$11)*'[1]MARK UP FOR RETAIL'!$D$7</f>
        <v>121.9212</v>
      </c>
      <c r="I8" s="41">
        <f>([1]COMPACT!AV8*'[1]MARK UP FOR RETAIL'!$D$11)*'[1]MARK UP FOR RETAIL'!$D$7</f>
        <v>266.71680000000003</v>
      </c>
      <c r="J8" s="445"/>
      <c r="K8" s="379">
        <f>([1]COMPACT!AX8*'[1]MARK UP FOR RETAIL'!$D$11)*'[1]MARK UP FOR RETAIL'!$D$5</f>
        <v>278.99639999999999</v>
      </c>
      <c r="L8" s="380"/>
    </row>
    <row r="9" spans="1:12" ht="15.6">
      <c r="A9" s="59" t="s">
        <v>14</v>
      </c>
      <c r="B9" s="381">
        <v>1</v>
      </c>
      <c r="C9" s="382"/>
      <c r="D9" s="416"/>
      <c r="E9" s="41">
        <f>((([1]COMPACT!AR9*'[1]MARK UP FOR RETAIL'!$D$9)*'[1]MARK UP FOR RETAIL'!$D$11)*'[1]MARK UP FOR RETAIL'!$D$5)+'[1]MARK UP FOR RETAIL'!$G$5</f>
        <v>582.13080000000002</v>
      </c>
      <c r="F9" s="41">
        <f>((([1]COMPACT!AS9*'[1]MARK UP FOR RETAIL'!$D$9)*'[1]MARK UP FOR RETAIL'!$D$11)*'[1]MARK UP FOR RETAIL'!$D$5)+'[1]MARK UP FOR RETAIL'!$G$5</f>
        <v>767.58840000000009</v>
      </c>
      <c r="G9" s="41">
        <f>((([1]COMPACT!AT9*'[1]MARK UP FOR RETAIL'!$D$9)*'[1]MARK UP FOR RETAIL'!$D$11)*'[1]MARK UP FOR RETAIL'!$D$5)+'[1]MARK UP FOR RETAIL'!$G$5</f>
        <v>973.65239999999994</v>
      </c>
      <c r="H9" s="41">
        <f>(([1]COMPACT!AU9*'[1]MARK UP FOR RETAIL'!$D$16)*'[1]MARK UP FOR RETAIL'!$D$11)*'[1]MARK UP FOR RETAIL'!$D$7</f>
        <v>145.96200000000002</v>
      </c>
      <c r="I9" s="41">
        <f>([1]COMPACT!AV9*'[1]MARK UP FOR RETAIL'!$D$11)*'[1]MARK UP FOR RETAIL'!$D$7</f>
        <v>337.47840000000002</v>
      </c>
      <c r="J9" s="445"/>
      <c r="K9" s="379">
        <f>([1]COMPACT!AX9*'[1]MARK UP FOR RETAIL'!$D$11)*'[1]MARK UP FOR RETAIL'!$D$5</f>
        <v>317.84399999999999</v>
      </c>
      <c r="L9" s="380"/>
    </row>
    <row r="10" spans="1:12" ht="15.6">
      <c r="A10" s="59" t="s">
        <v>15</v>
      </c>
      <c r="B10" s="381">
        <v>1</v>
      </c>
      <c r="C10" s="382"/>
      <c r="D10" s="416"/>
      <c r="E10" s="41">
        <f>((([1]COMPACT!AR10*'[1]MARK UP FOR RETAIL'!$D$9)*'[1]MARK UP FOR RETAIL'!$D$11)*'[1]MARK UP FOR RETAIL'!$D$5)+'[1]MARK UP FOR RETAIL'!$G$5</f>
        <v>643.95000000000005</v>
      </c>
      <c r="F10" s="41">
        <f>((([1]COMPACT!AS10*'[1]MARK UP FOR RETAIL'!$D$9)*'[1]MARK UP FOR RETAIL'!$D$11)*'[1]MARK UP FOR RETAIL'!$D$5)+'[1]MARK UP FOR RETAIL'!$G$5</f>
        <v>868.90319999999997</v>
      </c>
      <c r="G10" s="41">
        <f>((([1]COMPACT!AT10*'[1]MARK UP FOR RETAIL'!$D$9)*'[1]MARK UP FOR RETAIL'!$D$11)*'[1]MARK UP FOR RETAIL'!$D$5)+'[1]MARK UP FOR RETAIL'!$G$5</f>
        <v>1095.5736000000002</v>
      </c>
      <c r="H10" s="41">
        <f>(([1]COMPACT!AU10*'[1]MARK UP FOR RETAIL'!$D$16)*'[1]MARK UP FOR RETAIL'!$D$11)*'[1]MARK UP FOR RETAIL'!$D$7</f>
        <v>163.13400000000001</v>
      </c>
      <c r="I10" s="41">
        <f>([1]COMPACT!AV10*'[1]MARK UP FOR RETAIL'!$D$11)*'[1]MARK UP FOR RETAIL'!$D$7</f>
        <v>410.05440000000004</v>
      </c>
      <c r="J10" s="445"/>
      <c r="K10" s="379">
        <f>([1]COMPACT!AX10*'[1]MARK UP FOR RETAIL'!$D$11)*'[1]MARK UP FOR RETAIL'!$D$5</f>
        <v>346.09680000000003</v>
      </c>
      <c r="L10" s="380"/>
    </row>
    <row r="11" spans="1:12" ht="15.6">
      <c r="A11" s="59" t="s">
        <v>16</v>
      </c>
      <c r="B11" s="381">
        <v>2</v>
      </c>
      <c r="C11" s="382"/>
      <c r="D11" s="416"/>
      <c r="E11" s="41">
        <f>((([1]COMPACT!AR11*'[1]MARK UP FOR RETAIL'!$D$9)*'[1]MARK UP FOR RETAIL'!$D$11)*'[1]MARK UP FOR RETAIL'!$D$5)+'[1]MARK UP FOR RETAIL'!$G$5</f>
        <v>793.34640000000002</v>
      </c>
      <c r="F11" s="41">
        <f>((([1]COMPACT!AS11*'[1]MARK UP FOR RETAIL'!$D$9)*'[1]MARK UP FOR RETAIL'!$D$11)*'[1]MARK UP FOR RETAIL'!$D$5)+'[1]MARK UP FOR RETAIL'!$G$5</f>
        <v>1026.8856000000001</v>
      </c>
      <c r="G11" s="41">
        <f>((([1]COMPACT!AT11*'[1]MARK UP FOR RETAIL'!$D$9)*'[1]MARK UP FOR RETAIL'!$D$11)*'[1]MARK UP FOR RETAIL'!$D$5)+'[1]MARK UP FOR RETAIL'!$G$5</f>
        <v>1325.6784000000002</v>
      </c>
      <c r="H11" s="41">
        <f>(([1]COMPACT!AU11*'[1]MARK UP FOR RETAIL'!$D$16)*'[1]MARK UP FOR RETAIL'!$D$11)*'[1]MARK UP FOR RETAIL'!$D$7</f>
        <v>178.58880000000002</v>
      </c>
      <c r="I11" s="41">
        <f>([1]COMPACT!AV11*'[1]MARK UP FOR RETAIL'!$D$11)*'[1]MARK UP FOR RETAIL'!$D$7</f>
        <v>482.63040000000007</v>
      </c>
      <c r="J11" s="445"/>
      <c r="K11" s="379">
        <f>([1]COMPACT!AX11*'[1]MARK UP FOR RETAIL'!$D$11)*'[1]MARK UP FOR RETAIL'!$D$5</f>
        <v>517.37940000000003</v>
      </c>
      <c r="L11" s="380"/>
    </row>
    <row r="12" spans="1:12" ht="15.6">
      <c r="A12" s="59" t="s">
        <v>17</v>
      </c>
      <c r="B12" s="381">
        <v>2</v>
      </c>
      <c r="C12" s="382"/>
      <c r="D12" s="416"/>
      <c r="E12" s="41">
        <f>((([1]COMPACT!AR12*'[1]MARK UP FOR RETAIL'!$D$9)*'[1]MARK UP FOR RETAIL'!$D$11)*'[1]MARK UP FOR RETAIL'!$D$5)+'[1]MARK UP FOR RETAIL'!$G$5</f>
        <v>942.74280000000022</v>
      </c>
      <c r="F12" s="41">
        <f>((([1]COMPACT!AS12*'[1]MARK UP FOR RETAIL'!$D$9)*'[1]MARK UP FOR RETAIL'!$D$11)*'[1]MARK UP FOR RETAIL'!$D$5)+'[1]MARK UP FOR RETAIL'!$G$5</f>
        <v>1217.4948000000002</v>
      </c>
      <c r="G12" s="41">
        <f>((([1]COMPACT!AT12*'[1]MARK UP FOR RETAIL'!$D$9)*'[1]MARK UP FOR RETAIL'!$D$11)*'[1]MARK UP FOR RETAIL'!$D$5)+'[1]MARK UP FOR RETAIL'!$G$5</f>
        <v>1554.0660000000003</v>
      </c>
      <c r="H12" s="41">
        <f>(([1]COMPACT!AU12*'[1]MARK UP FOR RETAIL'!$D$16)*'[1]MARK UP FOR RETAIL'!$D$11)*'[1]MARK UP FOR RETAIL'!$D$7</f>
        <v>200.91240000000002</v>
      </c>
      <c r="I12" s="41">
        <f>([1]COMPACT!AV12*'[1]MARK UP FOR RETAIL'!$D$11)*'[1]MARK UP FOR RETAIL'!$D$7</f>
        <v>551.57760000000007</v>
      </c>
      <c r="J12" s="445"/>
      <c r="K12" s="379">
        <f>([1]COMPACT!AX12*'[1]MARK UP FOR RETAIL'!$D$11)*'[1]MARK UP FOR RETAIL'!$D$5</f>
        <v>655.11180000000013</v>
      </c>
      <c r="L12" s="380"/>
    </row>
    <row r="13" spans="1:12" ht="15.6">
      <c r="A13" s="59" t="s">
        <v>18</v>
      </c>
      <c r="B13" s="381">
        <v>3</v>
      </c>
      <c r="C13" s="382"/>
      <c r="D13" s="416"/>
      <c r="E13" s="41">
        <f>((([1]COMPACT!AR13*'[1]MARK UP FOR RETAIL'!$D$9)*'[1]MARK UP FOR RETAIL'!$D$11)*'[1]MARK UP FOR RETAIL'!$D$5)+'[1]MARK UP FOR RETAIL'!$G$5</f>
        <v>1100.7252000000001</v>
      </c>
      <c r="F13" s="41">
        <f>((([1]COMPACT!AS13*'[1]MARK UP FOR RETAIL'!$D$9)*'[1]MARK UP FOR RETAIL'!$D$11)*'[1]MARK UP FOR RETAIL'!$D$5)+'[1]MARK UP FOR RETAIL'!$G$5</f>
        <v>1406.3868000000002</v>
      </c>
      <c r="G13" s="41">
        <f>((([1]COMPACT!AT13*'[1]MARK UP FOR RETAIL'!$D$9)*'[1]MARK UP FOR RETAIL'!$D$11)*'[1]MARK UP FOR RETAIL'!$D$5)+'[1]MARK UP FOR RETAIL'!$G$5</f>
        <v>1737.8063999999999</v>
      </c>
      <c r="H13" s="41">
        <f>(([1]COMPACT!AU13*'[1]MARK UP FOR RETAIL'!$D$16)*'[1]MARK UP FOR RETAIL'!$D$11)*'[1]MARK UP FOR RETAIL'!$D$7</f>
        <v>216.3672</v>
      </c>
      <c r="I13" s="41">
        <f>([1]COMPACT!AV13*'[1]MARK UP FOR RETAIL'!$D$11)*'[1]MARK UP FOR RETAIL'!$D$7</f>
        <v>624.1536000000001</v>
      </c>
      <c r="J13" s="445"/>
      <c r="K13" s="379">
        <f>([1]COMPACT!AX13*'[1]MARK UP FOR RETAIL'!$D$11)*'[1]MARK UP FOR RETAIL'!$D$5</f>
        <v>798.14160000000004</v>
      </c>
      <c r="L13" s="380"/>
    </row>
    <row r="14" spans="1:12" ht="15.6">
      <c r="A14" s="59" t="s">
        <v>19</v>
      </c>
      <c r="B14" s="381">
        <v>3</v>
      </c>
      <c r="C14" s="382"/>
      <c r="D14" s="416"/>
      <c r="E14" s="41">
        <f>((([1]COMPACT!AR14*'[1]MARK UP FOR RETAIL'!$D$9)*'[1]MARK UP FOR RETAIL'!$D$11)*'[1]MARK UP FOR RETAIL'!$D$5)+'[1]MARK UP FOR RETAIL'!$G$5</f>
        <v>1270.7280000000003</v>
      </c>
      <c r="F14" s="41">
        <f>((([1]COMPACT!AS14*'[1]MARK UP FOR RETAIL'!$D$9)*'[1]MARK UP FOR RETAIL'!$D$11)*'[1]MARK UP FOR RETAIL'!$D$5)+'[1]MARK UP FOR RETAIL'!$G$5</f>
        <v>1609.0164000000002</v>
      </c>
      <c r="G14" s="41">
        <f>((([1]COMPACT!AT14*'[1]MARK UP FOR RETAIL'!$D$9)*'[1]MARK UP FOR RETAIL'!$D$11)*'[1]MARK UP FOR RETAIL'!$D$5)+'[1]MARK UP FOR RETAIL'!$G$5</f>
        <v>1979.9316000000001</v>
      </c>
      <c r="H14" s="41">
        <f>(([1]COMPACT!AU14*'[1]MARK UP FOR RETAIL'!$D$16)*'[1]MARK UP FOR RETAIL'!$D$11)*'[1]MARK UP FOR RETAIL'!$D$7</f>
        <v>231.822</v>
      </c>
      <c r="I14" s="41">
        <f>([1]COMPACT!AV14*'[1]MARK UP FOR RETAIL'!$D$11)*'[1]MARK UP FOR RETAIL'!$D$7</f>
        <v>696.7296</v>
      </c>
      <c r="J14" s="445"/>
      <c r="K14" s="379">
        <f>([1]COMPACT!AX14*'[1]MARK UP FOR RETAIL'!$D$11)*'[1]MARK UP FOR RETAIL'!$D$5</f>
        <v>941.17140000000006</v>
      </c>
      <c r="L14" s="380"/>
    </row>
    <row r="15" spans="1:12" ht="15.6">
      <c r="A15" s="59" t="s">
        <v>20</v>
      </c>
      <c r="B15" s="381">
        <v>4</v>
      </c>
      <c r="C15" s="382"/>
      <c r="D15" s="416"/>
      <c r="E15" s="41">
        <f>((([1]COMPACT!AR15*'[1]MARK UP FOR RETAIL'!$D$9)*'[1]MARK UP FOR RETAIL'!$D$11)*'[1]MARK UP FOR RETAIL'!$D$5)+'[1]MARK UP FOR RETAIL'!$G$5</f>
        <v>1469.9232</v>
      </c>
      <c r="F15" s="41">
        <f>((([1]COMPACT!AS15*'[1]MARK UP FOR RETAIL'!$D$9)*'[1]MARK UP FOR RETAIL'!$D$11)*'[1]MARK UP FOR RETAIL'!$D$5)+'[1]MARK UP FOR RETAIL'!$G$5</f>
        <v>1856.2932000000003</v>
      </c>
      <c r="G15" s="41">
        <f>((([1]COMPACT!AT15*'[1]MARK UP FOR RETAIL'!$D$9)*'[1]MARK UP FOR RETAIL'!$D$11)*'[1]MARK UP FOR RETAIL'!$D$5)+'[1]MARK UP FOR RETAIL'!$G$5</f>
        <v>2249.5320000000002</v>
      </c>
      <c r="H15" s="41">
        <f>(([1]COMPACT!AU15*'[1]MARK UP FOR RETAIL'!$D$16)*'[1]MARK UP FOR RETAIL'!$D$11)*'[1]MARK UP FOR RETAIL'!$D$7</f>
        <v>254.14560000000003</v>
      </c>
      <c r="I15" s="41">
        <f>([1]COMPACT!AV15*'[1]MARK UP FOR RETAIL'!$D$11)*'[1]MARK UP FOR RETAIL'!$D$7</f>
        <v>767.49120000000016</v>
      </c>
      <c r="J15" s="445"/>
      <c r="K15" s="379">
        <f>([1]COMPACT!AX15*'[1]MARK UP FOR RETAIL'!$D$11)*'[1]MARK UP FOR RETAIL'!$D$5</f>
        <v>1126.5804000000001</v>
      </c>
      <c r="L15" s="380"/>
    </row>
    <row r="16" spans="1:12" ht="15.6">
      <c r="A16" s="15" t="s">
        <v>21</v>
      </c>
      <c r="B16" s="381">
        <v>4</v>
      </c>
      <c r="C16" s="382"/>
      <c r="D16" s="447"/>
      <c r="E16" s="41">
        <f>((([1]COMPACT!AR16*'[1]MARK UP FOR RETAIL'!$D$9)*'[1]MARK UP FOR RETAIL'!$D$11)*'[1]MARK UP FOR RETAIL'!$D$5)+'[1]MARK UP FOR RETAIL'!$G$5</f>
        <v>1663.9668000000001</v>
      </c>
      <c r="F16" s="41">
        <f>((([1]COMPACT!AS16*'[1]MARK UP FOR RETAIL'!$D$9)*'[1]MARK UP FOR RETAIL'!$D$11)*'[1]MARK UP FOR RETAIL'!$D$5)+'[1]MARK UP FOR RETAIL'!$G$5</f>
        <v>2084.6808000000001</v>
      </c>
      <c r="G16" s="41">
        <f>((([1]COMPACT!AT16*'[1]MARK UP FOR RETAIL'!$D$9)*'[1]MARK UP FOR RETAIL'!$D$11)*'[1]MARK UP FOR RETAIL'!$D$5)+'[1]MARK UP FOR RETAIL'!$G$5</f>
        <v>2517.4151999999999</v>
      </c>
      <c r="H16" s="41">
        <f>(([1]COMPACT!AU16*'[1]MARK UP FOR RETAIL'!$D$16)*'[1]MARK UP FOR RETAIL'!$D$11)*'[1]MARK UP FOR RETAIL'!$D$7</f>
        <v>274.75200000000001</v>
      </c>
      <c r="I16" s="41">
        <f>([1]COMPACT!AV16*'[1]MARK UP FOR RETAIL'!$D$11)*'[1]MARK UP FOR RETAIL'!$D$7</f>
        <v>838.25280000000009</v>
      </c>
      <c r="J16" s="445"/>
      <c r="K16" s="379">
        <f>([1]COMPACT!AX16*'[1]MARK UP FOR RETAIL'!$D$11)*'[1]MARK UP FOR RETAIL'!$D$5</f>
        <v>1303.1604000000002</v>
      </c>
      <c r="L16" s="380"/>
    </row>
    <row r="17" spans="1:12" ht="15.75" customHeight="1">
      <c r="A17" s="400" t="s">
        <v>22</v>
      </c>
      <c r="B17" s="401"/>
      <c r="C17" s="401"/>
      <c r="D17" s="402"/>
      <c r="E17" s="397">
        <f>((([1]COMPACT!AR17*'[1]MARK UP FOR RETAIL'!$D$9)*'[1]MARK UP FOR RETAIL'!$D$11)*'[1]MARK UP FOR RETAIL'!$D$5)</f>
        <v>147.67920000000004</v>
      </c>
      <c r="F17" s="398"/>
      <c r="G17" s="399"/>
      <c r="H17" s="41">
        <f>(([1]COMPACT!AU17*'[1]MARK UP FOR RETAIL'!$D$16)*'[1]MARK UP FOR RETAIL'!$D$11)*'[1]MARK UP FOR RETAIL'!$D$7</f>
        <v>32.626800000000003</v>
      </c>
      <c r="I17" s="41" t="s">
        <v>23</v>
      </c>
      <c r="J17" s="445"/>
      <c r="K17" s="379">
        <f>([1]COMPACT!AX17*'[1]MARK UP FOR RETAIL'!$D$11)*'[1]MARK UP FOR RETAIL'!$D$5</f>
        <v>75.929400000000015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((([1]COMPACT!AR18*'[1]MARK UP FOR RETAIL'!$D$9)*'[1]MARK UP FOR RETAIL'!$D$11)*'[1]MARK UP FOR RETAIL'!$D$5)</f>
        <v>25.757999999999999</v>
      </c>
      <c r="F18" s="398"/>
      <c r="G18" s="399"/>
      <c r="H18" s="41" t="s">
        <v>23</v>
      </c>
      <c r="I18" s="41" t="s">
        <v>23</v>
      </c>
      <c r="J18" s="445"/>
      <c r="K18" s="379">
        <f>([1]COMPACT!AX18*'[1]MARK UP FOR RETAIL'!$D$11)*'[1]MARK UP FOR RETAIL'!$D$5</f>
        <v>19.4238</v>
      </c>
      <c r="L18" s="380"/>
    </row>
    <row r="19" spans="1:12" ht="15.6">
      <c r="A19" s="426" t="s">
        <v>25</v>
      </c>
      <c r="B19" s="427"/>
      <c r="C19" s="427"/>
      <c r="D19" s="428"/>
      <c r="E19" s="16">
        <f>[1]COMPACT!AR19*'[1]MARK UP FOR RETAIL'!$D$11*'[1]MARK UP FOR RETAIL'!$D$5</f>
        <v>-44.647200000000005</v>
      </c>
      <c r="F19" s="16">
        <f>[1]COMPACT!AS19*'[1]MARK UP FOR RETAIL'!$D$11*'[1]MARK UP FOR RETAIL'!$D$5</f>
        <v>-77.274000000000001</v>
      </c>
      <c r="G19" s="16">
        <f>[1]COMPACT!AT19*'[1]MARK UP FOR RETAIL'!$D$11*'[1]MARK UP FOR RETAIL'!$D$5</f>
        <v>-104.7492</v>
      </c>
      <c r="H19" s="16">
        <f>[1]COMPACT!AU19*'[1]MARK UP FOR RETAIL'!$D$11*'[1]MARK UP FOR RETAIL'!$D$5</f>
        <v>-17.172000000000001</v>
      </c>
      <c r="I19" s="17"/>
      <c r="J19" s="446"/>
      <c r="K19" s="405">
        <f>([1]COMPACT!AX19*'[1]MARK UP FOR RETAIL'!$D$11)*'[1]MARK UP FOR RETAIL'!$D$5</f>
        <v>-51.208200000000005</v>
      </c>
      <c r="L19" s="406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4.4" customHeight="1">
      <c r="A21" s="403" t="s">
        <v>510</v>
      </c>
      <c r="B21" s="404"/>
      <c r="C21" s="404"/>
      <c r="D21" s="404"/>
      <c r="E21" s="404"/>
      <c r="F21" s="404"/>
      <c r="G21" s="404"/>
      <c r="H21" s="404"/>
      <c r="I21" s="404"/>
      <c r="J21" s="404"/>
      <c r="K21" s="404"/>
      <c r="L21" s="404"/>
    </row>
    <row r="22" spans="1:12" ht="14.4" customHeight="1">
      <c r="A22" s="404"/>
      <c r="B22" s="404"/>
      <c r="C22" s="404"/>
      <c r="D22" s="404"/>
      <c r="E22" s="404"/>
      <c r="F22" s="404"/>
      <c r="G22" s="404"/>
      <c r="H22" s="404"/>
      <c r="I22" s="404"/>
      <c r="J22" s="404"/>
      <c r="K22" s="404"/>
      <c r="L22" s="404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383" t="s">
        <v>26</v>
      </c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5"/>
    </row>
    <row r="25" spans="1:12" ht="15" customHeight="1">
      <c r="A25" s="386"/>
      <c r="B25" s="387"/>
      <c r="C25" s="387"/>
      <c r="D25" s="387"/>
      <c r="E25" s="387"/>
      <c r="F25" s="387"/>
      <c r="G25" s="387"/>
      <c r="H25" s="387"/>
      <c r="I25" s="387"/>
      <c r="J25" s="387"/>
      <c r="K25" s="387"/>
      <c r="L25" s="388"/>
    </row>
    <row r="26" spans="1:12" ht="20.399999999999999">
      <c r="A26" s="389" t="s">
        <v>27</v>
      </c>
      <c r="B26" s="390"/>
      <c r="C26" s="390"/>
      <c r="D26" s="390"/>
      <c r="E26" s="390"/>
      <c r="F26" s="20"/>
      <c r="G26" s="21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31</v>
      </c>
      <c r="B29" s="24"/>
      <c r="C29" s="24"/>
      <c r="D29" s="25"/>
      <c r="E29" s="25"/>
      <c r="F29" s="25"/>
      <c r="G29" s="26"/>
      <c r="H29" s="26" t="s">
        <v>32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08"/>
      <c r="C33" s="408"/>
      <c r="D33" s="408"/>
      <c r="E33" s="408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07"/>
      <c r="B34" s="408"/>
      <c r="C34" s="408"/>
      <c r="D34" s="408"/>
      <c r="E34" s="408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07"/>
      <c r="B35" s="408"/>
      <c r="C35" s="408"/>
      <c r="D35" s="408"/>
      <c r="E35" s="408"/>
      <c r="F35" s="25"/>
      <c r="G35" s="25"/>
      <c r="H35" s="25"/>
      <c r="I35" s="25"/>
      <c r="J35" s="25"/>
      <c r="K35" s="25"/>
      <c r="L35" s="29"/>
    </row>
    <row r="36" spans="1:12" ht="20.399999999999999">
      <c r="A36" s="30"/>
      <c r="B36" s="24"/>
      <c r="C36" s="24"/>
      <c r="D36" s="25"/>
      <c r="E36" s="25"/>
      <c r="F36" s="25"/>
      <c r="G36" s="31"/>
      <c r="H36" s="409"/>
      <c r="I36" s="409"/>
      <c r="J36" s="409"/>
      <c r="K36" s="409"/>
      <c r="L36" s="410"/>
    </row>
    <row r="37" spans="1:12" ht="21" thickBot="1">
      <c r="A37" s="32"/>
      <c r="B37" s="24"/>
      <c r="C37" s="24"/>
      <c r="D37" s="25"/>
      <c r="E37" s="25"/>
      <c r="F37" s="25"/>
      <c r="G37" s="31"/>
      <c r="H37" s="409"/>
      <c r="I37" s="409"/>
      <c r="J37" s="409"/>
      <c r="K37" s="409"/>
      <c r="L37" s="410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23" t="s">
        <v>471</v>
      </c>
      <c r="I38" s="424"/>
      <c r="J38" s="424"/>
      <c r="K38" s="424"/>
      <c r="L38" s="425"/>
    </row>
    <row r="39" spans="1:12" ht="15.75" customHeight="1">
      <c r="A39" s="36" t="s">
        <v>13</v>
      </c>
      <c r="B39" s="381">
        <v>1</v>
      </c>
      <c r="C39" s="382"/>
      <c r="D39" s="415" t="s">
        <v>41</v>
      </c>
      <c r="E39" s="41">
        <f>((([1]COMPACT!AR39*'[1]MARK UP FOR RETAIL'!$D$14)*'[1]MARK UP FOR RETAIL'!$D$11)*'[1]MARK UP FOR RETAIL'!$D$5)+'[1]MARK UP FOR RETAIL'!$G$5</f>
        <v>827.69040000000007</v>
      </c>
      <c r="F39" s="53">
        <f>((([1]COMPACT!AS39*'[1]MARK UP FOR RETAIL'!$D$14)*'[1]MARK UP FOR RETAIL'!$D$11)*'[1]MARK UP FOR RETAIL'!$D$5)+'[1]MARK UP FOR RETAIL'!$G$5</f>
        <v>1001.1276000000001</v>
      </c>
      <c r="G39" s="37"/>
      <c r="H39" s="421">
        <f>(([1]COMPACT!AU39*'[1]MARK UP FOR RETAIL'!$D$14)*'[1]MARK UP FOR RETAIL'!$D$11)*'[1]MARK UP FOR RETAIL'!$D$5</f>
        <v>390.24180000000001</v>
      </c>
      <c r="I39" s="398"/>
      <c r="J39" s="398"/>
      <c r="K39" s="398"/>
      <c r="L39" s="422"/>
    </row>
    <row r="40" spans="1:12" ht="15.6">
      <c r="A40" s="36" t="s">
        <v>14</v>
      </c>
      <c r="B40" s="381">
        <v>1</v>
      </c>
      <c r="C40" s="382"/>
      <c r="D40" s="416"/>
      <c r="E40" s="41">
        <f>((([1]COMPACT!AR40*'[1]MARK UP FOR RETAIL'!$D$14)*'[1]MARK UP FOR RETAIL'!$D$11)*'[1]MARK UP FOR RETAIL'!$D$5)+'[1]MARK UP FOR RETAIL'!$G$5</f>
        <v>896.37840000000006</v>
      </c>
      <c r="F40" s="53">
        <f>((([1]COMPACT!AS40*'[1]MARK UP FOR RETAIL'!$D$14)*'[1]MARK UP FOR RETAIL'!$D$11)*'[1]MARK UP FOR RETAIL'!$D$5)+'[1]MARK UP FOR RETAIL'!$G$5</f>
        <v>1083.5532000000001</v>
      </c>
      <c r="G40" s="37"/>
      <c r="H40" s="421">
        <f>(([1]COMPACT!AU40*'[1]MARK UP FOR RETAIL'!$D$14)*'[1]MARK UP FOR RETAIL'!$D$11)*'[1]MARK UP FOR RETAIL'!$D$5</f>
        <v>455.57640000000004</v>
      </c>
      <c r="I40" s="398"/>
      <c r="J40" s="398"/>
      <c r="K40" s="398"/>
      <c r="L40" s="422"/>
    </row>
    <row r="41" spans="1:12" ht="15.6">
      <c r="A41" s="36" t="s">
        <v>15</v>
      </c>
      <c r="B41" s="381">
        <v>1</v>
      </c>
      <c r="C41" s="382"/>
      <c r="D41" s="416"/>
      <c r="E41" s="41">
        <f>((([1]COMPACT!AR41*'[1]MARK UP FOR RETAIL'!$D$14)*'[1]MARK UP FOR RETAIL'!$D$11)*'[1]MARK UP FOR RETAIL'!$D$5)+'[1]MARK UP FOR RETAIL'!$G$5</f>
        <v>1001.1276000000001</v>
      </c>
      <c r="F41" s="53">
        <f>((([1]COMPACT!AS41*'[1]MARK UP FOR RETAIL'!$D$14)*'[1]MARK UP FOR RETAIL'!$D$11)*'[1]MARK UP FOR RETAIL'!$D$5)+'[1]MARK UP FOR RETAIL'!$G$5</f>
        <v>1227.7980000000002</v>
      </c>
      <c r="G41" s="37"/>
      <c r="H41" s="421">
        <f>(([1]COMPACT!AU41*'[1]MARK UP FOR RETAIL'!$D$14)*'[1]MARK UP FOR RETAIL'!$D$11)*'[1]MARK UP FOR RETAIL'!$D$5</f>
        <v>515.61360000000013</v>
      </c>
      <c r="I41" s="398"/>
      <c r="J41" s="398"/>
      <c r="K41" s="398"/>
      <c r="L41" s="422"/>
    </row>
    <row r="42" spans="1:12" ht="16.2" thickBot="1">
      <c r="A42" s="38" t="s">
        <v>42</v>
      </c>
      <c r="B42" s="413">
        <v>2</v>
      </c>
      <c r="C42" s="414"/>
      <c r="D42" s="417"/>
      <c r="E42" s="42">
        <f>((([1]COMPACT!AR42*'[1]MARK UP FOR RETAIL'!$D$14)*'[1]MARK UP FOR RETAIL'!$D$11)*'[1]MARK UP FOR RETAIL'!$D$5)+'[1]MARK UP FOR RETAIL'!$G$5</f>
        <v>1193.4540000000002</v>
      </c>
      <c r="F42" s="54">
        <f>((([1]COMPACT!AS42*'[1]MARK UP FOR RETAIL'!$D$14)*'[1]MARK UP FOR RETAIL'!$D$11)*'[1]MARK UP FOR RETAIL'!$D$5)+'[1]MARK UP FOR RETAIL'!$G$5</f>
        <v>1433.8619999999999</v>
      </c>
      <c r="G42" s="39"/>
      <c r="H42" s="418">
        <f>(([1]COMPACT!AU42*'[1]MARK UP FOR RETAIL'!$D$14)*'[1]MARK UP FOR RETAIL'!$D$11)*'[1]MARK UP FOR RETAIL'!$D$5</f>
        <v>723.97800000000007</v>
      </c>
      <c r="I42" s="419"/>
      <c r="J42" s="419"/>
      <c r="K42" s="419"/>
      <c r="L42" s="420"/>
    </row>
  </sheetData>
  <mergeCells count="53">
    <mergeCell ref="A1:L1"/>
    <mergeCell ref="A3:D5"/>
    <mergeCell ref="E4:G5"/>
    <mergeCell ref="K4:L5"/>
    <mergeCell ref="B6:C6"/>
    <mergeCell ref="J6:J19"/>
    <mergeCell ref="B7:C7"/>
    <mergeCell ref="D7:D16"/>
    <mergeCell ref="B8:C8"/>
    <mergeCell ref="B9:C9"/>
    <mergeCell ref="K8:L8"/>
    <mergeCell ref="K7:L7"/>
    <mergeCell ref="K6:L6"/>
    <mergeCell ref="B15:C15"/>
    <mergeCell ref="K9:L9"/>
    <mergeCell ref="H42:L42"/>
    <mergeCell ref="H41:L41"/>
    <mergeCell ref="H40:L40"/>
    <mergeCell ref="H39:L39"/>
    <mergeCell ref="H38:L38"/>
    <mergeCell ref="B38:C38"/>
    <mergeCell ref="B39:C39"/>
    <mergeCell ref="B42:C42"/>
    <mergeCell ref="D39:D42"/>
    <mergeCell ref="B40:C40"/>
    <mergeCell ref="B41:C41"/>
    <mergeCell ref="K17:L17"/>
    <mergeCell ref="K16:L16"/>
    <mergeCell ref="K15:L15"/>
    <mergeCell ref="A33:E35"/>
    <mergeCell ref="H36:L37"/>
    <mergeCell ref="A19:D19"/>
    <mergeCell ref="K14:L14"/>
    <mergeCell ref="K13:L13"/>
    <mergeCell ref="K12:L12"/>
    <mergeCell ref="A24:L25"/>
    <mergeCell ref="A26:E27"/>
    <mergeCell ref="H26:L27"/>
    <mergeCell ref="B13:C13"/>
    <mergeCell ref="B14:C14"/>
    <mergeCell ref="E17:G17"/>
    <mergeCell ref="B16:C16"/>
    <mergeCell ref="A17:D17"/>
    <mergeCell ref="A18:D18"/>
    <mergeCell ref="E18:G18"/>
    <mergeCell ref="A21:L22"/>
    <mergeCell ref="K19:L19"/>
    <mergeCell ref="K18:L18"/>
    <mergeCell ref="K10:L10"/>
    <mergeCell ref="K11:L11"/>
    <mergeCell ref="B10:C10"/>
    <mergeCell ref="B11:C11"/>
    <mergeCell ref="B12:C1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2"/>
  <sheetViews>
    <sheetView topLeftCell="A7" zoomScale="70" zoomScaleNormal="70" workbookViewId="0">
      <selection activeCell="A17" sqref="A1:L42"/>
    </sheetView>
  </sheetViews>
  <sheetFormatPr defaultRowHeight="14.4"/>
  <cols>
    <col min="7" max="7" width="10.6640625" customWidth="1"/>
  </cols>
  <sheetData>
    <row r="1" spans="1:12" ht="44.4">
      <c r="A1" s="458" t="s">
        <v>43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60"/>
    </row>
    <row r="2" spans="1:12" ht="32.4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" customHeight="1">
      <c r="A3" s="432" t="s">
        <v>1</v>
      </c>
      <c r="B3" s="432"/>
      <c r="C3" s="432"/>
      <c r="D3" s="432"/>
      <c r="E3" s="11"/>
      <c r="F3" s="11"/>
      <c r="G3" s="11"/>
      <c r="H3" s="11"/>
      <c r="I3" s="11"/>
      <c r="J3" s="11"/>
      <c r="K3" s="11"/>
      <c r="L3" s="11"/>
    </row>
    <row r="4" spans="1:12" ht="15" customHeight="1">
      <c r="A4" s="432"/>
      <c r="B4" s="432"/>
      <c r="C4" s="432"/>
      <c r="D4" s="432"/>
      <c r="E4" s="434" t="s">
        <v>2</v>
      </c>
      <c r="F4" s="435"/>
      <c r="G4" s="436"/>
      <c r="H4" s="12"/>
      <c r="I4" s="12"/>
      <c r="J4" s="12"/>
      <c r="K4" s="440"/>
      <c r="L4" s="440"/>
    </row>
    <row r="5" spans="1:12" ht="15" customHeight="1">
      <c r="A5" s="433"/>
      <c r="B5" s="433"/>
      <c r="C5" s="433"/>
      <c r="D5" s="433"/>
      <c r="E5" s="437"/>
      <c r="F5" s="438"/>
      <c r="G5" s="439"/>
      <c r="H5" s="12"/>
      <c r="I5" s="12"/>
      <c r="J5" s="12"/>
      <c r="K5" s="441"/>
      <c r="L5" s="441"/>
    </row>
    <row r="6" spans="1:12" ht="69">
      <c r="A6" s="13" t="s">
        <v>4</v>
      </c>
      <c r="B6" s="442" t="s">
        <v>5</v>
      </c>
      <c r="C6" s="443"/>
      <c r="D6" s="51" t="s">
        <v>6</v>
      </c>
      <c r="E6" s="51" t="s">
        <v>7</v>
      </c>
      <c r="F6" s="51" t="s">
        <v>8</v>
      </c>
      <c r="G6" s="51" t="s">
        <v>9</v>
      </c>
      <c r="H6" s="51" t="s">
        <v>10</v>
      </c>
      <c r="I6" s="14" t="s">
        <v>44</v>
      </c>
      <c r="J6" s="444"/>
      <c r="K6" s="448" t="s">
        <v>471</v>
      </c>
      <c r="L6" s="449"/>
    </row>
    <row r="7" spans="1:12" ht="29.25" customHeight="1">
      <c r="A7" s="59" t="s">
        <v>461</v>
      </c>
      <c r="B7" s="381">
        <v>0</v>
      </c>
      <c r="C7" s="382"/>
      <c r="D7" s="415" t="s">
        <v>12</v>
      </c>
      <c r="E7" s="41">
        <f>((([1]MAXIM!AF7*'[1]MARK UP FOR RETAIL'!$D$11)*'[1]MARK UP FOR RETAIL'!$D$9)*'[1]MARK UP FOR RETAIL'!$D$5)+'[1]MARK UP FOR RETAIL'!$G$5</f>
        <v>559.80719999999997</v>
      </c>
      <c r="F7" s="41">
        <f>((([1]MAXIM!AG7*'[1]MARK UP FOR RETAIL'!$D$11)*'[1]MARK UP FOR RETAIL'!$D$9)*'[1]MARK UP FOR RETAIL'!$D$5)+'[1]MARK UP FOR RETAIL'!$G$5</f>
        <v>746.98200000000008</v>
      </c>
      <c r="G7" s="41">
        <f>((([1]MAXIM!AH7*'[1]MARK UP FOR RETAIL'!$D$11)*'[1]MARK UP FOR RETAIL'!$D$9)*'[1]MARK UP FOR RETAIL'!$D$5)+'[1]MARK UP FOR RETAIL'!$G$5</f>
        <v>817.38720000000001</v>
      </c>
      <c r="H7" s="41">
        <f>(([1]MAXIM!AI7*'[1]MARK UP FOR RETAIL'!$D$10)*'[1]MARK UP FOR RETAIL'!$D$11)*'[1]MARK UP FOR RETAIL'!$D$7</f>
        <v>108.1836</v>
      </c>
      <c r="I7" s="41">
        <f>([1]MAXIM!AJ7*'[1]MARK UP FOR RETAIL'!$D$11)*'[1]MARK UP FOR RETAIL'!$D$5</f>
        <v>114.30720000000001</v>
      </c>
      <c r="J7" s="445"/>
      <c r="K7" s="397">
        <f>([1]MAXIM!AL7*'[1]MARK UP FOR RETAIL'!$D$11)*'[1]MARK UP FOR RETAIL'!$D$5</f>
        <v>263.10420000000005</v>
      </c>
      <c r="L7" s="399"/>
    </row>
    <row r="8" spans="1:12" ht="15.6">
      <c r="A8" s="59" t="s">
        <v>13</v>
      </c>
      <c r="B8" s="381">
        <v>1</v>
      </c>
      <c r="C8" s="382"/>
      <c r="D8" s="416"/>
      <c r="E8" s="41">
        <f>((([1]MAXIM!AF8*'[1]MARK UP FOR RETAIL'!$D$11)*'[1]MARK UP FOR RETAIL'!$D$9)*'[1]MARK UP FOR RETAIL'!$D$5)+'[1]MARK UP FOR RETAIL'!$G$5</f>
        <v>607.88880000000006</v>
      </c>
      <c r="F8" s="41">
        <f>((([1]MAXIM!AG8*'[1]MARK UP FOR RETAIL'!$D$11)*'[1]MARK UP FOR RETAIL'!$D$9)*'[1]MARK UP FOR RETAIL'!$D$5)+'[1]MARK UP FOR RETAIL'!$G$5</f>
        <v>807.08400000000006</v>
      </c>
      <c r="G8" s="41">
        <f>((([1]MAXIM!AH8*'[1]MARK UP FOR RETAIL'!$D$11)*'[1]MARK UP FOR RETAIL'!$D$9)*'[1]MARK UP FOR RETAIL'!$D$5)+'[1]MARK UP FOR RETAIL'!$G$5</f>
        <v>934.15679999999998</v>
      </c>
      <c r="H8" s="41">
        <f>(([1]MAXIM!AI8*'[1]MARK UP FOR RETAIL'!$D$10)*'[1]MARK UP FOR RETAIL'!$D$11)*'[1]MARK UP FOR RETAIL'!$D$7</f>
        <v>132.2244</v>
      </c>
      <c r="I8" s="41">
        <f>([1]MAXIM!AJ8*'[1]MARK UP FOR RETAIL'!$D$11)*'[1]MARK UP FOR RETAIL'!$D$5</f>
        <v>266.71680000000003</v>
      </c>
      <c r="J8" s="445"/>
      <c r="K8" s="397">
        <f>([1]MAXIM!AL8*'[1]MARK UP FOR RETAIL'!$D$11)*'[1]MARK UP FOR RETAIL'!$D$5</f>
        <v>312.54660000000001</v>
      </c>
      <c r="L8" s="399"/>
    </row>
    <row r="9" spans="1:12" ht="15.6">
      <c r="A9" s="59" t="s">
        <v>14</v>
      </c>
      <c r="B9" s="381">
        <v>1</v>
      </c>
      <c r="C9" s="382"/>
      <c r="D9" s="416"/>
      <c r="E9" s="41">
        <f>((([1]MAXIM!AF9*'[1]MARK UP FOR RETAIL'!$D$11)*'[1]MARK UP FOR RETAIL'!$D$9)*'[1]MARK UP FOR RETAIL'!$D$5)+'[1]MARK UP FOR RETAIL'!$G$5</f>
        <v>650.81880000000001</v>
      </c>
      <c r="F9" s="41">
        <f>((([1]MAXIM!AG9*'[1]MARK UP FOR RETAIL'!$D$11)*'[1]MARK UP FOR RETAIL'!$D$9)*'[1]MARK UP FOR RETAIL'!$D$5)+'[1]MARK UP FOR RETAIL'!$G$5</f>
        <v>865.46879999999999</v>
      </c>
      <c r="G9" s="41">
        <f>((([1]MAXIM!AH9*'[1]MARK UP FOR RETAIL'!$D$11)*'[1]MARK UP FOR RETAIL'!$D$9)*'[1]MARK UP FOR RETAIL'!$D$5)+'[1]MARK UP FOR RETAIL'!$G$5</f>
        <v>1085.2704000000001</v>
      </c>
      <c r="H9" s="41">
        <f>(([1]MAXIM!AI9*'[1]MARK UP FOR RETAIL'!$D$10)*'[1]MARK UP FOR RETAIL'!$D$11)*'[1]MARK UP FOR RETAIL'!$D$7</f>
        <v>152.83080000000001</v>
      </c>
      <c r="I9" s="41">
        <f>([1]MAXIM!AJ9*'[1]MARK UP FOR RETAIL'!$D$11)*'[1]MARK UP FOR RETAIL'!$D$5</f>
        <v>337.47840000000002</v>
      </c>
      <c r="J9" s="445"/>
      <c r="K9" s="397">
        <f>([1]MAXIM!AL9*'[1]MARK UP FOR RETAIL'!$D$11)*'[1]MARK UP FOR RETAIL'!$D$5</f>
        <v>354.92580000000004</v>
      </c>
      <c r="L9" s="399"/>
    </row>
    <row r="10" spans="1:12" ht="15.6">
      <c r="A10" s="59" t="s">
        <v>15</v>
      </c>
      <c r="B10" s="381">
        <v>1</v>
      </c>
      <c r="C10" s="382"/>
      <c r="D10" s="416"/>
      <c r="E10" s="41">
        <f>((([1]MAXIM!AF10*'[1]MARK UP FOR RETAIL'!$D$11)*'[1]MARK UP FOR RETAIL'!$D$9)*'[1]MARK UP FOR RETAIL'!$D$5)+'[1]MARK UP FOR RETAIL'!$G$5</f>
        <v>733.24440000000004</v>
      </c>
      <c r="F10" s="41">
        <f>((([1]MAXIM!AG10*'[1]MARK UP FOR RETAIL'!$D$11)*'[1]MARK UP FOR RETAIL'!$D$9)*'[1]MARK UP FOR RETAIL'!$D$5)+'[1]MARK UP FOR RETAIL'!$G$5</f>
        <v>977.08679999999993</v>
      </c>
      <c r="G10" s="41">
        <f>((([1]MAXIM!AH10*'[1]MARK UP FOR RETAIL'!$D$11)*'[1]MARK UP FOR RETAIL'!$D$9)*'[1]MARK UP FOR RETAIL'!$D$5)+'[1]MARK UP FOR RETAIL'!$G$5</f>
        <v>1220.9292000000003</v>
      </c>
      <c r="H10" s="41">
        <f>(([1]MAXIM!AI10*'[1]MARK UP FOR RETAIL'!$D$10)*'[1]MARK UP FOR RETAIL'!$D$11)*'[1]MARK UP FOR RETAIL'!$D$7</f>
        <v>170.00280000000004</v>
      </c>
      <c r="I10" s="41">
        <f>([1]MAXIM!AJ10*'[1]MARK UP FOR RETAIL'!$D$11)*'[1]MARK UP FOR RETAIL'!$D$5</f>
        <v>410.05440000000004</v>
      </c>
      <c r="J10" s="445"/>
      <c r="K10" s="397">
        <f>([1]MAXIM!AL10*'[1]MARK UP FOR RETAIL'!$D$11)*'[1]MARK UP FOR RETAIL'!$D$5</f>
        <v>399.07080000000002</v>
      </c>
      <c r="L10" s="399"/>
    </row>
    <row r="11" spans="1:12" ht="15.6">
      <c r="A11" s="59" t="s">
        <v>16</v>
      </c>
      <c r="B11" s="381">
        <v>2</v>
      </c>
      <c r="C11" s="382"/>
      <c r="D11" s="416"/>
      <c r="E11" s="41">
        <f>((([1]MAXIM!AF11*'[1]MARK UP FOR RETAIL'!$D$11)*'[1]MARK UP FOR RETAIL'!$D$9)*'[1]MARK UP FOR RETAIL'!$D$5)+'[1]MARK UP FOR RETAIL'!$G$5</f>
        <v>894.66120000000001</v>
      </c>
      <c r="F11" s="41">
        <f>((([1]MAXIM!AG11*'[1]MARK UP FOR RETAIL'!$D$11)*'[1]MARK UP FOR RETAIL'!$D$9)*'[1]MARK UP FOR RETAIL'!$D$5)+'[1]MARK UP FOR RETAIL'!$G$5</f>
        <v>1152.2411999999999</v>
      </c>
      <c r="G11" s="41">
        <f>((([1]MAXIM!AH11*'[1]MARK UP FOR RETAIL'!$D$11)*'[1]MARK UP FOR RETAIL'!$D$9)*'[1]MARK UP FOR RETAIL'!$D$5)+'[1]MARK UP FOR RETAIL'!$G$5</f>
        <v>1475.0748000000003</v>
      </c>
      <c r="H11" s="41">
        <f>(([1]MAXIM!AI11*'[1]MARK UP FOR RETAIL'!$D$10)*'[1]MARK UP FOR RETAIL'!$D$11)*'[1]MARK UP FOR RETAIL'!$D$7</f>
        <v>187.1748</v>
      </c>
      <c r="I11" s="41">
        <f>([1]MAXIM!AJ11*'[1]MARK UP FOR RETAIL'!$D$11)*'[1]MARK UP FOR RETAIL'!$D$5</f>
        <v>482.63040000000007</v>
      </c>
      <c r="J11" s="445"/>
      <c r="K11" s="397">
        <f>([1]MAXIM!AL11*'[1]MARK UP FOR RETAIL'!$D$11)*'[1]MARK UP FOR RETAIL'!$D$5</f>
        <v>579.18240000000014</v>
      </c>
      <c r="L11" s="399"/>
    </row>
    <row r="12" spans="1:12" ht="15.6">
      <c r="A12" s="59" t="s">
        <v>17</v>
      </c>
      <c r="B12" s="381">
        <v>2</v>
      </c>
      <c r="C12" s="382"/>
      <c r="D12" s="416"/>
      <c r="E12" s="41">
        <f>((([1]MAXIM!AF12*'[1]MARK UP FOR RETAIL'!$D$11)*'[1]MARK UP FOR RETAIL'!$D$9)*'[1]MARK UP FOR RETAIL'!$D$5)+'[1]MARK UP FOR RETAIL'!$G$5</f>
        <v>1061.2296000000001</v>
      </c>
      <c r="F12" s="41">
        <f>((([1]MAXIM!AG12*'[1]MARK UP FOR RETAIL'!$D$11)*'[1]MARK UP FOR RETAIL'!$D$9)*'[1]MARK UP FOR RETAIL'!$D$5)+'[1]MARK UP FOR RETAIL'!$G$5</f>
        <v>1360.0224000000003</v>
      </c>
      <c r="G12" s="41">
        <f>((([1]MAXIM!AH12*'[1]MARK UP FOR RETAIL'!$D$11)*'[1]MARK UP FOR RETAIL'!$D$9)*'[1]MARK UP FOR RETAIL'!$D$5)+'[1]MARK UP FOR RETAIL'!$G$5</f>
        <v>1724.0688</v>
      </c>
      <c r="H12" s="41">
        <f>(([1]MAXIM!AI12*'[1]MARK UP FOR RETAIL'!$D$10)*'[1]MARK UP FOR RETAIL'!$D$11)*'[1]MARK UP FOR RETAIL'!$D$7</f>
        <v>202.62960000000001</v>
      </c>
      <c r="I12" s="41">
        <f>([1]MAXIM!AJ12*'[1]MARK UP FOR RETAIL'!$D$11)*'[1]MARK UP FOR RETAIL'!$D$5</f>
        <v>551.57760000000007</v>
      </c>
      <c r="J12" s="445"/>
      <c r="K12" s="397">
        <f>([1]MAXIM!AL12*'[1]MARK UP FOR RETAIL'!$D$11)*'[1]MARK UP FOR RETAIL'!$D$5</f>
        <v>722.21220000000017</v>
      </c>
      <c r="L12" s="399"/>
    </row>
    <row r="13" spans="1:12" ht="15.6">
      <c r="A13" s="59" t="s">
        <v>18</v>
      </c>
      <c r="B13" s="381">
        <v>3</v>
      </c>
      <c r="C13" s="382"/>
      <c r="D13" s="416"/>
      <c r="E13" s="41">
        <f>((([1]MAXIM!AF13*'[1]MARK UP FOR RETAIL'!$D$11)*'[1]MARK UP FOR RETAIL'!$D$9)*'[1]MARK UP FOR RETAIL'!$D$5)+'[1]MARK UP FOR RETAIL'!$G$5</f>
        <v>1193.4540000000002</v>
      </c>
      <c r="F13" s="41">
        <f>((([1]MAXIM!AG13*'[1]MARK UP FOR RETAIL'!$D$11)*'[1]MARK UP FOR RETAIL'!$D$9)*'[1]MARK UP FOR RETAIL'!$D$5)+'[1]MARK UP FOR RETAIL'!$G$5</f>
        <v>1564.3692000000003</v>
      </c>
      <c r="G13" s="41">
        <f>((([1]MAXIM!AH13*'[1]MARK UP FOR RETAIL'!$D$11)*'[1]MARK UP FOR RETAIL'!$D$9)*'[1]MARK UP FOR RETAIL'!$D$5)+'[1]MARK UP FOR RETAIL'!$G$5</f>
        <v>1921.5468000000003</v>
      </c>
      <c r="H13" s="41">
        <f>(([1]MAXIM!AI13*'[1]MARK UP FOR RETAIL'!$D$10)*'[1]MARK UP FOR RETAIL'!$D$11)*'[1]MARK UP FOR RETAIL'!$D$7</f>
        <v>219.80160000000001</v>
      </c>
      <c r="I13" s="41">
        <f>([1]MAXIM!AJ13*'[1]MARK UP FOR RETAIL'!$D$11)*'[1]MARK UP FOR RETAIL'!$D$5</f>
        <v>624.1536000000001</v>
      </c>
      <c r="J13" s="445"/>
      <c r="K13" s="397">
        <f>([1]MAXIM!AL13*'[1]MARK UP FOR RETAIL'!$D$11)*'[1]MARK UP FOR RETAIL'!$D$5</f>
        <v>886.43160000000023</v>
      </c>
      <c r="L13" s="399"/>
    </row>
    <row r="14" spans="1:12" ht="15.6">
      <c r="A14" s="59" t="s">
        <v>19</v>
      </c>
      <c r="B14" s="381">
        <v>3</v>
      </c>
      <c r="C14" s="382"/>
      <c r="D14" s="416"/>
      <c r="E14" s="41">
        <f>((([1]MAXIM!AF14*'[1]MARK UP FOR RETAIL'!$D$11)*'[1]MARK UP FOR RETAIL'!$D$9)*'[1]MARK UP FOR RETAIL'!$D$5)+'[1]MARK UP FOR RETAIL'!$G$5</f>
        <v>1372.0427999999999</v>
      </c>
      <c r="F14" s="41">
        <f>((([1]MAXIM!AG14*'[1]MARK UP FOR RETAIL'!$D$11)*'[1]MARK UP FOR RETAIL'!$D$9)*'[1]MARK UP FOR RETAIL'!$D$5)+'[1]MARK UP FOR RETAIL'!$G$5</f>
        <v>1782.4536000000001</v>
      </c>
      <c r="G14" s="41">
        <f>((([1]MAXIM!AH14*'[1]MARK UP FOR RETAIL'!$D$11)*'[1]MARK UP FOR RETAIL'!$D$9)*'[1]MARK UP FOR RETAIL'!$D$5)+'[1]MARK UP FOR RETAIL'!$G$5</f>
        <v>2191.1472000000003</v>
      </c>
      <c r="H14" s="41">
        <f>(([1]MAXIM!AI14*'[1]MARK UP FOR RETAIL'!$D$10)*'[1]MARK UP FOR RETAIL'!$D$11)*'[1]MARK UP FOR RETAIL'!$D$7</f>
        <v>242.12520000000004</v>
      </c>
      <c r="I14" s="41">
        <f>([1]MAXIM!AJ14*'[1]MARK UP FOR RETAIL'!$D$11)*'[1]MARK UP FOR RETAIL'!$D$5</f>
        <v>696.7296</v>
      </c>
      <c r="J14" s="445"/>
      <c r="K14" s="397">
        <f>([1]MAXIM!AL14*'[1]MARK UP FOR RETAIL'!$D$11)*'[1]MARK UP FOR RETAIL'!$D$5</f>
        <v>1048.8852000000002</v>
      </c>
      <c r="L14" s="399"/>
    </row>
    <row r="15" spans="1:12" ht="15.6">
      <c r="A15" s="59" t="s">
        <v>20</v>
      </c>
      <c r="B15" s="381">
        <v>4</v>
      </c>
      <c r="C15" s="382"/>
      <c r="D15" s="416"/>
      <c r="E15" s="41">
        <f>((([1]MAXIM!AF15*'[1]MARK UP FOR RETAIL'!$D$11)*'[1]MARK UP FOR RETAIL'!$D$9)*'[1]MARK UP FOR RETAIL'!$D$5)+'[1]MARK UP FOR RETAIL'!$G$5</f>
        <v>1583.2584000000002</v>
      </c>
      <c r="F15" s="41">
        <f>((([1]MAXIM!AG15*'[1]MARK UP FOR RETAIL'!$D$11)*'[1]MARK UP FOR RETAIL'!$D$9)*'[1]MARK UP FOR RETAIL'!$D$5)+'[1]MARK UP FOR RETAIL'!$G$5</f>
        <v>2043.4680000000003</v>
      </c>
      <c r="G15" s="41">
        <f>((([1]MAXIM!AH15*'[1]MARK UP FOR RETAIL'!$D$11)*'[1]MARK UP FOR RETAIL'!$D$9)*'[1]MARK UP FOR RETAIL'!$D$5)+'[1]MARK UP FOR RETAIL'!$G$5</f>
        <v>2477.9196000000002</v>
      </c>
      <c r="H15" s="41">
        <f>(([1]MAXIM!AI15*'[1]MARK UP FOR RETAIL'!$D$10)*'[1]MARK UP FOR RETAIL'!$D$11)*'[1]MARK UP FOR RETAIL'!$D$7</f>
        <v>255.86279999999999</v>
      </c>
      <c r="I15" s="41">
        <f>([1]MAXIM!AJ15*'[1]MARK UP FOR RETAIL'!$D$11)*'[1]MARK UP FOR RETAIL'!$D$5</f>
        <v>767.49120000000016</v>
      </c>
      <c r="J15" s="445"/>
      <c r="K15" s="397">
        <f>([1]MAXIM!AL15*'[1]MARK UP FOR RETAIL'!$D$11)*'[1]MARK UP FOR RETAIL'!$D$5</f>
        <v>1255.4838</v>
      </c>
      <c r="L15" s="399"/>
    </row>
    <row r="16" spans="1:12" ht="15.6">
      <c r="A16" s="15" t="s">
        <v>21</v>
      </c>
      <c r="B16" s="456">
        <v>4</v>
      </c>
      <c r="C16" s="457"/>
      <c r="D16" s="416"/>
      <c r="E16" s="41">
        <f>((([1]MAXIM!AF16*'[1]MARK UP FOR RETAIL'!$D$11)*'[1]MARK UP FOR RETAIL'!$D$9)*'[1]MARK UP FOR RETAIL'!$D$5)+'[1]MARK UP FOR RETAIL'!$G$5</f>
        <v>1785.8880000000004</v>
      </c>
      <c r="F16" s="41">
        <f>((([1]MAXIM!AG16*'[1]MARK UP FOR RETAIL'!$D$11)*'[1]MARK UP FOR RETAIL'!$D$9)*'[1]MARK UP FOR RETAIL'!$D$5)+'[1]MARK UP FOR RETAIL'!$G$5</f>
        <v>2287.3104000000003</v>
      </c>
      <c r="G16" s="41">
        <f>((([1]MAXIM!AH16*'[1]MARK UP FOR RETAIL'!$D$11)*'[1]MARK UP FOR RETAIL'!$D$9)*'[1]MARK UP FOR RETAIL'!$D$5)+'[1]MARK UP FOR RETAIL'!$G$5</f>
        <v>2764.6920000000005</v>
      </c>
      <c r="H16" s="41">
        <f>(([1]MAXIM!AI16*'[1]MARK UP FOR RETAIL'!$D$10)*'[1]MARK UP FOR RETAIL'!$D$11)*'[1]MARK UP FOR RETAIL'!$D$7</f>
        <v>273.03480000000002</v>
      </c>
      <c r="I16" s="41">
        <f>([1]MAXIM!AJ16*'[1]MARK UP FOR RETAIL'!$D$11)*'[1]MARK UP FOR RETAIL'!$D$5</f>
        <v>838.25280000000009</v>
      </c>
      <c r="J16" s="445"/>
      <c r="K16" s="397">
        <f>([1]MAXIM!AL16*'[1]MARK UP FOR RETAIL'!$D$11)*'[1]MARK UP FOR RETAIL'!$D$5</f>
        <v>1453.2534000000001</v>
      </c>
      <c r="L16" s="399"/>
    </row>
    <row r="17" spans="1:12" ht="15.75" customHeight="1">
      <c r="A17" s="400" t="s">
        <v>22</v>
      </c>
      <c r="B17" s="401"/>
      <c r="C17" s="401"/>
      <c r="D17" s="402"/>
      <c r="E17" s="397">
        <f>(([1]MAXIM!AF17*'[1]MARK UP FOR RETAIL'!$D$9)*'[1]MARK UP FOR RETAIL'!$D$11)*'[1]MARK UP FOR RETAIL'!$D$5</f>
        <v>161.41679999999999</v>
      </c>
      <c r="F17" s="398"/>
      <c r="G17" s="399"/>
      <c r="H17" s="41">
        <f>(([1]MAXIM!AI17*'[1]MARK UP FOR RETAIL'!$D$10)*'[1]MARK UP FOR RETAIL'!$D$11)*'[1]MARK UP FOR RETAIL'!$D$7</f>
        <v>32.626800000000003</v>
      </c>
      <c r="I17" s="40" t="s">
        <v>23</v>
      </c>
      <c r="J17" s="445"/>
      <c r="K17" s="397">
        <f>([1]MAXIM!AL17*'[1]MARK UP FOR RETAIL'!$D$11)*'[1]MARK UP FOR RETAIL'!$D$5</f>
        <v>81.226800000000011</v>
      </c>
      <c r="L17" s="399"/>
    </row>
    <row r="18" spans="1:12" ht="15.75" customHeight="1">
      <c r="A18" s="400" t="s">
        <v>24</v>
      </c>
      <c r="B18" s="401"/>
      <c r="C18" s="401"/>
      <c r="D18" s="402"/>
      <c r="E18" s="397">
        <f>([1]MAXIM!AF18*'[1]MARK UP FOR RETAIL'!$D$11)*'[1]MARK UP FOR RETAIL'!$D$7</f>
        <v>25.757999999999999</v>
      </c>
      <c r="F18" s="398"/>
      <c r="G18" s="399"/>
      <c r="H18" s="41"/>
      <c r="I18" s="40" t="s">
        <v>23</v>
      </c>
      <c r="J18" s="445"/>
      <c r="K18" s="397">
        <f>([1]MAXIM!AL18*'[1]MARK UP FOR RETAIL'!$D$11)*'[1]MARK UP FOR RETAIL'!$D$5</f>
        <v>19.4238</v>
      </c>
      <c r="L18" s="399"/>
    </row>
    <row r="19" spans="1:12" ht="15.6">
      <c r="A19" s="426" t="s">
        <v>25</v>
      </c>
      <c r="B19" s="427"/>
      <c r="C19" s="427"/>
      <c r="D19" s="428"/>
      <c r="E19" s="16">
        <f>(([1]MAXIM!AF19*'[1]MARK UP FOR RETAIL'!$D$9)*'[1]MARK UP FOR RETAIL'!$D$11)*'[1]MARK UP FOR RETAIL'!$D$5</f>
        <v>-48.081600000000002</v>
      </c>
      <c r="F19" s="16">
        <f>(([1]MAXIM!AG19*'[1]MARK UP FOR RETAIL'!$D$9)*'[1]MARK UP FOR RETAIL'!$D$11)*'[1]MARK UP FOR RETAIL'!$D$5</f>
        <v>-82.425600000000003</v>
      </c>
      <c r="G19" s="16">
        <f>(([1]MAXIM!AH19*'[1]MARK UP FOR RETAIL'!$D$9)*'[1]MARK UP FOR RETAIL'!$D$11)*'[1]MARK UP FOR RETAIL'!$D$5</f>
        <v>-109.9008</v>
      </c>
      <c r="H19" s="16">
        <f>(([1]MAXIM!AI19*'[1]MARK UP FOR RETAIL'!$D$10)*'[1]MARK UP FOR RETAIL'!$D$11)*'[1]MARK UP FOR RETAIL'!$D$7</f>
        <v>-18.889199999999999</v>
      </c>
      <c r="I19" s="17"/>
      <c r="J19" s="446"/>
      <c r="K19" s="450">
        <f>([1]MAXIM!AL19*'[1]MARK UP FOR RETAIL'!$D$11)*'[1]MARK UP FOR RETAIL'!$D$5</f>
        <v>-58.271400000000014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4.4" customHeight="1">
      <c r="A21" s="403" t="s">
        <v>510</v>
      </c>
      <c r="B21" s="404"/>
      <c r="C21" s="404"/>
      <c r="D21" s="404"/>
      <c r="E21" s="404"/>
      <c r="F21" s="404"/>
      <c r="G21" s="404"/>
      <c r="H21" s="404"/>
      <c r="I21" s="404"/>
      <c r="J21" s="404"/>
      <c r="K21" s="404"/>
      <c r="L21" s="404"/>
    </row>
    <row r="22" spans="1:12" ht="14.4" customHeight="1">
      <c r="A22" s="404"/>
      <c r="B22" s="404"/>
      <c r="C22" s="404"/>
      <c r="D22" s="404"/>
      <c r="E22" s="404"/>
      <c r="F22" s="404"/>
      <c r="G22" s="404"/>
      <c r="H22" s="404"/>
      <c r="I22" s="404"/>
      <c r="J22" s="404"/>
      <c r="K22" s="404"/>
      <c r="L22" s="404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383" t="s">
        <v>45</v>
      </c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5"/>
    </row>
    <row r="25" spans="1:12" ht="15" customHeight="1">
      <c r="A25" s="386"/>
      <c r="B25" s="387"/>
      <c r="C25" s="387"/>
      <c r="D25" s="387"/>
      <c r="E25" s="387"/>
      <c r="F25" s="387"/>
      <c r="G25" s="387"/>
      <c r="H25" s="387"/>
      <c r="I25" s="387"/>
      <c r="J25" s="387"/>
      <c r="K25" s="387"/>
      <c r="L25" s="388"/>
    </row>
    <row r="26" spans="1:12" ht="20.399999999999999">
      <c r="A26" s="391" t="s">
        <v>27</v>
      </c>
      <c r="B26" s="392"/>
      <c r="C26" s="392"/>
      <c r="D26" s="392"/>
      <c r="E26" s="392"/>
      <c r="F26" s="20"/>
      <c r="G26" s="27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31</v>
      </c>
      <c r="B29" s="24"/>
      <c r="C29" s="24"/>
      <c r="D29" s="25"/>
      <c r="E29" s="25"/>
      <c r="F29" s="25"/>
      <c r="G29" s="26"/>
      <c r="H29" s="26" t="s">
        <v>32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52"/>
      <c r="C33" s="452"/>
      <c r="D33" s="452"/>
      <c r="E33" s="452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53"/>
      <c r="B34" s="452"/>
      <c r="C34" s="452"/>
      <c r="D34" s="452"/>
      <c r="E34" s="452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53"/>
      <c r="B35" s="452"/>
      <c r="C35" s="452"/>
      <c r="D35" s="452"/>
      <c r="E35" s="452"/>
      <c r="F35" s="25"/>
      <c r="G35" s="25"/>
      <c r="H35" s="25"/>
      <c r="I35" s="25"/>
      <c r="J35" s="25"/>
      <c r="K35" s="25"/>
      <c r="L35" s="29"/>
    </row>
    <row r="36" spans="1:12" ht="20.399999999999999">
      <c r="A36" s="30"/>
      <c r="B36" s="24"/>
      <c r="C36" s="24"/>
      <c r="D36" s="25"/>
      <c r="E36" s="25"/>
      <c r="F36" s="25"/>
      <c r="G36" s="31"/>
      <c r="H36" s="409"/>
      <c r="I36" s="409"/>
      <c r="J36" s="409"/>
      <c r="K36" s="409"/>
      <c r="L36" s="410"/>
    </row>
    <row r="37" spans="1:12" ht="21" thickBot="1">
      <c r="A37" s="32"/>
      <c r="B37" s="24"/>
      <c r="C37" s="24"/>
      <c r="D37" s="25"/>
      <c r="E37" s="25"/>
      <c r="F37" s="25"/>
      <c r="G37" s="31"/>
      <c r="H37" s="409"/>
      <c r="I37" s="409"/>
      <c r="J37" s="409"/>
      <c r="K37" s="409"/>
      <c r="L37" s="410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23" t="s">
        <v>471</v>
      </c>
      <c r="I38" s="424"/>
      <c r="J38" s="424"/>
      <c r="K38" s="424"/>
      <c r="L38" s="425"/>
    </row>
    <row r="39" spans="1:12" ht="15.75" customHeight="1">
      <c r="A39" s="36" t="s">
        <v>13</v>
      </c>
      <c r="B39" s="381">
        <v>1</v>
      </c>
      <c r="C39" s="382"/>
      <c r="D39" s="454" t="s">
        <v>41</v>
      </c>
      <c r="E39" s="41">
        <f>((([1]MAXIM!AF39*'[1]MARK UP FOR RETAIL'!$D$14)*'[1]MARK UP FOR RETAIL'!$D$11)*'[1]MARK UP FOR RETAIL'!$D$5)+'[1]MARK UP FOR RETAIL'!$G$5</f>
        <v>892.94400000000019</v>
      </c>
      <c r="F39" s="53">
        <f>((([1]MAXIM!AG39*'[1]MARK UP FOR RETAIL'!$D$14)*'[1]MARK UP FOR RETAIL'!$D$11)*'[1]MARK UP FOR RETAIL'!$D$5)+'[1]MARK UP FOR RETAIL'!$G$5</f>
        <v>1086.9876000000002</v>
      </c>
      <c r="G39" s="37"/>
      <c r="H39" s="421">
        <f>(([1]MAXIM!AI39*'[1]MARK UP FOR RETAIL'!$D$14)*'[1]MARK UP FOR RETAIL'!$D$11)*'[1]MARK UP FOR RETAIL'!$D$5</f>
        <v>427.32360000000006</v>
      </c>
      <c r="I39" s="398"/>
      <c r="J39" s="398"/>
      <c r="K39" s="398"/>
      <c r="L39" s="422"/>
    </row>
    <row r="40" spans="1:12" ht="15.6">
      <c r="A40" s="36" t="s">
        <v>14</v>
      </c>
      <c r="B40" s="381">
        <v>1</v>
      </c>
      <c r="C40" s="382"/>
      <c r="D40" s="454"/>
      <c r="E40" s="41">
        <f>((([1]MAXIM!AF40*'[1]MARK UP FOR RETAIL'!$D$14)*'[1]MARK UP FOR RETAIL'!$D$11)*'[1]MARK UP FOR RETAIL'!$D$5)+'[1]MARK UP FOR RETAIL'!$G$5</f>
        <v>963.34920000000022</v>
      </c>
      <c r="F40" s="53">
        <f>((([1]MAXIM!AG40*'[1]MARK UP FOR RETAIL'!$D$14)*'[1]MARK UP FOR RETAIL'!$D$11)*'[1]MARK UP FOR RETAIL'!$D$5)+'[1]MARK UP FOR RETAIL'!$G$5</f>
        <v>1177.9992000000002</v>
      </c>
      <c r="G40" s="37"/>
      <c r="H40" s="421">
        <f>(([1]MAXIM!AI40*'[1]MARK UP FOR RETAIL'!$D$14)*'[1]MARK UP FOR RETAIL'!$D$11)*'[1]MARK UP FOR RETAIL'!$D$5</f>
        <v>490.89240000000007</v>
      </c>
      <c r="I40" s="398"/>
      <c r="J40" s="398"/>
      <c r="K40" s="398"/>
      <c r="L40" s="422"/>
    </row>
    <row r="41" spans="1:12" ht="15.6">
      <c r="A41" s="36" t="s">
        <v>15</v>
      </c>
      <c r="B41" s="381">
        <v>1</v>
      </c>
      <c r="C41" s="382"/>
      <c r="D41" s="454"/>
      <c r="E41" s="41">
        <f>((([1]MAXIM!AF41*'[1]MARK UP FOR RETAIL'!$D$14)*'[1]MARK UP FOR RETAIL'!$D$11)*'[1]MARK UP FOR RETAIL'!$D$5)+'[1]MARK UP FOR RETAIL'!$G$5</f>
        <v>1086.9876000000002</v>
      </c>
      <c r="F41" s="53">
        <f>((([1]MAXIM!AG41*'[1]MARK UP FOR RETAIL'!$D$14)*'[1]MARK UP FOR RETAIL'!$D$11)*'[1]MARK UP FOR RETAIL'!$D$5)+'[1]MARK UP FOR RETAIL'!$G$5</f>
        <v>1335.9816000000001</v>
      </c>
      <c r="G41" s="37"/>
      <c r="H41" s="421">
        <f>(([1]MAXIM!AI41*'[1]MARK UP FOR RETAIL'!$D$14)*'[1]MARK UP FOR RETAIL'!$D$11)*'[1]MARK UP FOR RETAIL'!$D$5</f>
        <v>568.58760000000007</v>
      </c>
      <c r="I41" s="398"/>
      <c r="J41" s="398"/>
      <c r="K41" s="398"/>
      <c r="L41" s="422"/>
    </row>
    <row r="42" spans="1:12" ht="16.2" thickBot="1">
      <c r="A42" s="38" t="s">
        <v>42</v>
      </c>
      <c r="B42" s="413">
        <v>2</v>
      </c>
      <c r="C42" s="414"/>
      <c r="D42" s="455"/>
      <c r="E42" s="42">
        <f>((([1]MAXIM!AF42*'[1]MARK UP FOR RETAIL'!$D$14)*'[1]MARK UP FOR RETAIL'!$D$11)*'[1]MARK UP FOR RETAIL'!$D$5)+'[1]MARK UP FOR RETAIL'!$G$5</f>
        <v>1296.4860000000001</v>
      </c>
      <c r="F42" s="54">
        <f>((([1]MAXIM!AG42*'[1]MARK UP FOR RETAIL'!$D$14)*'[1]MARK UP FOR RETAIL'!$D$11)*'[1]MARK UP FOR RETAIL'!$D$5)+'[1]MARK UP FOR RETAIL'!$G$5</f>
        <v>1555.7832000000001</v>
      </c>
      <c r="G42" s="39"/>
      <c r="H42" s="418">
        <f>(([1]MAXIM!AI42*'[1]MARK UP FOR RETAIL'!$D$14)*'[1]MARK UP FOR RETAIL'!$D$11)*'[1]MARK UP FOR RETAIL'!$D$5</f>
        <v>787.54680000000008</v>
      </c>
      <c r="I42" s="419"/>
      <c r="J42" s="419"/>
      <c r="K42" s="419"/>
      <c r="L42" s="420"/>
    </row>
  </sheetData>
  <mergeCells count="53">
    <mergeCell ref="K10:L10"/>
    <mergeCell ref="K9:L9"/>
    <mergeCell ref="A24:L25"/>
    <mergeCell ref="K13:L13"/>
    <mergeCell ref="A1:L1"/>
    <mergeCell ref="A3:D5"/>
    <mergeCell ref="E4:G5"/>
    <mergeCell ref="K4:L5"/>
    <mergeCell ref="B6:C6"/>
    <mergeCell ref="J6:J19"/>
    <mergeCell ref="B7:C7"/>
    <mergeCell ref="D7:D16"/>
    <mergeCell ref="B8:C8"/>
    <mergeCell ref="B9:C9"/>
    <mergeCell ref="K7:L7"/>
    <mergeCell ref="K6:L6"/>
    <mergeCell ref="K12:L12"/>
    <mergeCell ref="K11:L11"/>
    <mergeCell ref="B15:C15"/>
    <mergeCell ref="B16:C16"/>
    <mergeCell ref="A17:D17"/>
    <mergeCell ref="A18:D18"/>
    <mergeCell ref="A19:D19"/>
    <mergeCell ref="B10:C10"/>
    <mergeCell ref="B11:C11"/>
    <mergeCell ref="B12:C12"/>
    <mergeCell ref="B13:C13"/>
    <mergeCell ref="B14:C14"/>
    <mergeCell ref="B40:C40"/>
    <mergeCell ref="H40:L40"/>
    <mergeCell ref="B41:C41"/>
    <mergeCell ref="B38:C38"/>
    <mergeCell ref="B39:C39"/>
    <mergeCell ref="D39:D42"/>
    <mergeCell ref="B42:C42"/>
    <mergeCell ref="H42:L42"/>
    <mergeCell ref="H41:L41"/>
    <mergeCell ref="K19:L19"/>
    <mergeCell ref="H38:L38"/>
    <mergeCell ref="H39:L39"/>
    <mergeCell ref="K8:L8"/>
    <mergeCell ref="K18:L18"/>
    <mergeCell ref="K17:L17"/>
    <mergeCell ref="K16:L16"/>
    <mergeCell ref="K15:L15"/>
    <mergeCell ref="K14:L14"/>
    <mergeCell ref="A21:L22"/>
    <mergeCell ref="A33:E35"/>
    <mergeCell ref="H36:L37"/>
    <mergeCell ref="A26:E27"/>
    <mergeCell ref="H26:L27"/>
    <mergeCell ref="E18:G18"/>
    <mergeCell ref="E17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0"/>
  <sheetViews>
    <sheetView workbookViewId="0">
      <selection activeCell="A30" sqref="A1:I60"/>
    </sheetView>
  </sheetViews>
  <sheetFormatPr defaultRowHeight="14.4"/>
  <cols>
    <col min="5" max="6" width="16.5546875" customWidth="1"/>
    <col min="9" max="9" width="16" customWidth="1"/>
  </cols>
  <sheetData>
    <row r="1" spans="1:9" ht="37.200000000000003">
      <c r="A1" s="461" t="s">
        <v>46</v>
      </c>
      <c r="B1" s="462"/>
      <c r="C1" s="462"/>
      <c r="D1" s="462"/>
      <c r="E1" s="462"/>
      <c r="F1" s="462"/>
      <c r="G1" s="462"/>
      <c r="H1" s="462"/>
      <c r="I1" s="463"/>
    </row>
    <row r="2" spans="1:9" ht="37.200000000000003">
      <c r="A2" s="1"/>
      <c r="B2" s="1"/>
      <c r="C2" s="1"/>
      <c r="D2" s="1"/>
      <c r="E2" s="2"/>
      <c r="F2" s="2"/>
      <c r="G2" s="2"/>
      <c r="H2" s="2"/>
      <c r="I2" s="2"/>
    </row>
    <row r="3" spans="1:9" ht="37.5" customHeight="1">
      <c r="A3" s="432" t="s">
        <v>1</v>
      </c>
      <c r="B3" s="432"/>
      <c r="C3" s="432"/>
      <c r="D3" s="432"/>
      <c r="E3" s="2"/>
      <c r="F3" s="2"/>
      <c r="G3" s="2"/>
      <c r="H3" s="2"/>
      <c r="I3" s="2"/>
    </row>
    <row r="4" spans="1:9" ht="15" customHeight="1">
      <c r="A4" s="432"/>
      <c r="B4" s="432"/>
      <c r="C4" s="432"/>
      <c r="D4" s="432"/>
      <c r="E4" s="467" t="s">
        <v>47</v>
      </c>
      <c r="F4" s="468"/>
      <c r="G4" s="11"/>
      <c r="H4" s="440"/>
      <c r="I4" s="440"/>
    </row>
    <row r="5" spans="1:9" ht="15" customHeight="1">
      <c r="A5" s="433"/>
      <c r="B5" s="433"/>
      <c r="C5" s="433"/>
      <c r="D5" s="433"/>
      <c r="E5" s="469"/>
      <c r="F5" s="470"/>
      <c r="G5" s="12"/>
      <c r="H5" s="441"/>
      <c r="I5" s="441"/>
    </row>
    <row r="6" spans="1:9" ht="46.8">
      <c r="A6" s="13" t="s">
        <v>40</v>
      </c>
      <c r="B6" s="51" t="s">
        <v>472</v>
      </c>
      <c r="C6" s="51" t="s">
        <v>49</v>
      </c>
      <c r="D6" s="51" t="s">
        <v>6</v>
      </c>
      <c r="E6" s="51" t="s">
        <v>50</v>
      </c>
      <c r="F6" s="51" t="s">
        <v>51</v>
      </c>
      <c r="G6" s="464"/>
      <c r="H6" s="471" t="s">
        <v>471</v>
      </c>
      <c r="I6" s="472"/>
    </row>
    <row r="7" spans="1:9" ht="15.75" customHeight="1">
      <c r="A7" s="59" t="s">
        <v>15</v>
      </c>
      <c r="B7" s="52">
        <v>2</v>
      </c>
      <c r="C7" s="52">
        <v>1</v>
      </c>
      <c r="D7" s="454" t="s">
        <v>52</v>
      </c>
      <c r="E7" s="113">
        <f>((('[1]THE EDGE 400'!P7*'[1]MARK UP FOR RETAIL'!$D$11)*'[1]MARK UP FOR RETAIL'!$D$9)*'[1]MARK UP FOR RETAIL'!$D$5)+'[1]MARK UP FOR RETAIL'!$G$5</f>
        <v>1584.9756000000002</v>
      </c>
      <c r="F7" s="113">
        <f>((('[1]THE EDGE 400'!Q7*'[1]MARK UP FOR RETAIL'!$D$11)*'[1]MARK UP FOR RETAIL'!$D$9)*'[1]MARK UP FOR RETAIL'!$D$5)+'[1]MARK UP FOR RETAIL'!$G$5</f>
        <v>1825.3836000000001</v>
      </c>
      <c r="G7" s="465"/>
      <c r="H7" s="379">
        <f>('[1]THE EDGE 400'!S7*'[1]MARK UP FOR RETAIL'!$D$11)*'[1]MARK UP FOR RETAIL'!$D$5</f>
        <v>669.23820000000001</v>
      </c>
      <c r="I7" s="380"/>
    </row>
    <row r="8" spans="1:9" ht="15.6">
      <c r="A8" s="59" t="s">
        <v>16</v>
      </c>
      <c r="B8" s="52">
        <v>2</v>
      </c>
      <c r="C8" s="52">
        <v>1</v>
      </c>
      <c r="D8" s="454"/>
      <c r="E8" s="113">
        <f>((('[1]THE EDGE 400'!P8*'[1]MARK UP FOR RETAIL'!$D$11)*'[1]MARK UP FOR RETAIL'!$D$9)*'[1]MARK UP FOR RETAIL'!$D$5)+'[1]MARK UP FOR RETAIL'!$G$5</f>
        <v>1849.4244000000003</v>
      </c>
      <c r="F8" s="113">
        <f>((('[1]THE EDGE 400'!Q8*'[1]MARK UP FOR RETAIL'!$D$11)*'[1]MARK UP FOR RETAIL'!$D$9)*'[1]MARK UP FOR RETAIL'!$D$5)+'[1]MARK UP FOR RETAIL'!$G$5</f>
        <v>2127.6108000000004</v>
      </c>
      <c r="G8" s="465"/>
      <c r="H8" s="379">
        <f>('[1]THE EDGE 400'!S8*'[1]MARK UP FOR RETAIL'!$D$11)*'[1]MARK UP FOR RETAIL'!$D$5</f>
        <v>755.76240000000018</v>
      </c>
      <c r="I8" s="380"/>
    </row>
    <row r="9" spans="1:9" ht="15.6">
      <c r="A9" s="59" t="s">
        <v>17</v>
      </c>
      <c r="B9" s="52">
        <v>2</v>
      </c>
      <c r="C9" s="52">
        <v>1</v>
      </c>
      <c r="D9" s="454"/>
      <c r="E9" s="113">
        <f>((('[1]THE EDGE 400'!P9*'[1]MARK UP FOR RETAIL'!$D$11)*'[1]MARK UP FOR RETAIL'!$D$9)*'[1]MARK UP FOR RETAIL'!$D$5)+'[1]MARK UP FOR RETAIL'!$G$5</f>
        <v>2113.8732000000005</v>
      </c>
      <c r="F9" s="113">
        <f>((('[1]THE EDGE 400'!Q9*'[1]MARK UP FOR RETAIL'!$D$11)*'[1]MARK UP FOR RETAIL'!$D$9)*'[1]MARK UP FOR RETAIL'!$D$5)+'[1]MARK UP FOR RETAIL'!$G$5</f>
        <v>2429.8380000000002</v>
      </c>
      <c r="G9" s="465"/>
      <c r="H9" s="379">
        <f>('[1]THE EDGE 400'!S9*'[1]MARK UP FOR RETAIL'!$D$11)*'[1]MARK UP FOR RETAIL'!$D$5</f>
        <v>847.58400000000006</v>
      </c>
      <c r="I9" s="380"/>
    </row>
    <row r="10" spans="1:9" ht="15.6">
      <c r="A10" s="59" t="s">
        <v>18</v>
      </c>
      <c r="B10" s="52">
        <v>2</v>
      </c>
      <c r="C10" s="52">
        <v>1</v>
      </c>
      <c r="D10" s="454"/>
      <c r="E10" s="113">
        <f>((('[1]THE EDGE 400'!P10*'[1]MARK UP FOR RETAIL'!$D$11)*'[1]MARK UP FOR RETAIL'!$D$9)*'[1]MARK UP FOR RETAIL'!$D$5)+'[1]MARK UP FOR RETAIL'!$G$5</f>
        <v>2376.6048000000001</v>
      </c>
      <c r="F10" s="113">
        <f>((('[1]THE EDGE 400'!Q10*'[1]MARK UP FOR RETAIL'!$D$11)*'[1]MARK UP FOR RETAIL'!$D$9)*'[1]MARK UP FOR RETAIL'!$D$5)+'[1]MARK UP FOR RETAIL'!$G$5</f>
        <v>2732.0652</v>
      </c>
      <c r="G10" s="465"/>
      <c r="H10" s="379">
        <f>('[1]THE EDGE 400'!S10*'[1]MARK UP FOR RETAIL'!$D$11)*'[1]MARK UP FOR RETAIL'!$D$5</f>
        <v>955.29780000000017</v>
      </c>
      <c r="I10" s="380"/>
    </row>
    <row r="11" spans="1:9" ht="15.6">
      <c r="A11" s="59" t="s">
        <v>19</v>
      </c>
      <c r="B11" s="52">
        <v>2</v>
      </c>
      <c r="C11" s="52">
        <v>1</v>
      </c>
      <c r="D11" s="454"/>
      <c r="E11" s="113">
        <f>((('[1]THE EDGE 400'!P11*'[1]MARK UP FOR RETAIL'!$D$11)*'[1]MARK UP FOR RETAIL'!$D$9)*'[1]MARK UP FOR RETAIL'!$D$5)+'[1]MARK UP FOR RETAIL'!$G$5</f>
        <v>2639.3364000000001</v>
      </c>
      <c r="F11" s="113">
        <f>((('[1]THE EDGE 400'!Q11*'[1]MARK UP FOR RETAIL'!$D$11)*'[1]MARK UP FOR RETAIL'!$D$9)*'[1]MARK UP FOR RETAIL'!$D$5)+'[1]MARK UP FOR RETAIL'!$G$5</f>
        <v>3036.0096000000003</v>
      </c>
      <c r="G11" s="465"/>
      <c r="H11" s="379">
        <f>('[1]THE EDGE 400'!S11*'[1]MARK UP FOR RETAIL'!$D$11)*'[1]MARK UP FOR RETAIL'!$D$5</f>
        <v>1043.5878</v>
      </c>
      <c r="I11" s="380"/>
    </row>
    <row r="12" spans="1:9" ht="15.6">
      <c r="A12" s="59" t="s">
        <v>20</v>
      </c>
      <c r="B12" s="52">
        <v>2</v>
      </c>
      <c r="C12" s="52">
        <v>1</v>
      </c>
      <c r="D12" s="454"/>
      <c r="E12" s="113">
        <f>((('[1]THE EDGE 400'!P12*'[1]MARK UP FOR RETAIL'!$D$11)*'[1]MARK UP FOR RETAIL'!$D$9)*'[1]MARK UP FOR RETAIL'!$D$5)+'[1]MARK UP FOR RETAIL'!$G$5</f>
        <v>2912.3712</v>
      </c>
      <c r="F12" s="113">
        <f>((('[1]THE EDGE 400'!Q12*'[1]MARK UP FOR RETAIL'!$D$11)*'[1]MARK UP FOR RETAIL'!$D$9)*'[1]MARK UP FOR RETAIL'!$D$5)+'[1]MARK UP FOR RETAIL'!$G$5</f>
        <v>3350.2572000000005</v>
      </c>
      <c r="G12" s="465"/>
      <c r="H12" s="379">
        <f>('[1]THE EDGE 400'!S12*'[1]MARK UP FOR RETAIL'!$D$11)*'[1]MARK UP FOR RETAIL'!$D$5</f>
        <v>1142.4726000000001</v>
      </c>
      <c r="I12" s="380"/>
    </row>
    <row r="13" spans="1:9" ht="15.6">
      <c r="A13" s="59" t="s">
        <v>21</v>
      </c>
      <c r="B13" s="52">
        <v>2</v>
      </c>
      <c r="C13" s="52">
        <v>1</v>
      </c>
      <c r="D13" s="454"/>
      <c r="E13" s="113">
        <f>((('[1]THE EDGE 400'!P13*'[1]MARK UP FOR RETAIL'!$D$11)*'[1]MARK UP FOR RETAIL'!$D$9)*'[1]MARK UP FOR RETAIL'!$D$5)+'[1]MARK UP FOR RETAIL'!$G$5</f>
        <v>3190.5576000000001</v>
      </c>
      <c r="F13" s="113">
        <f>((('[1]THE EDGE 400'!Q13*'[1]MARK UP FOR RETAIL'!$D$11)*'[1]MARK UP FOR RETAIL'!$D$9)*'[1]MARK UP FOR RETAIL'!$D$5)+'[1]MARK UP FOR RETAIL'!$G$5</f>
        <v>3669.6564000000003</v>
      </c>
      <c r="G13" s="465"/>
      <c r="H13" s="379">
        <f>('[1]THE EDGE 400'!S13*'[1]MARK UP FOR RETAIL'!$D$11)*'[1]MARK UP FOR RETAIL'!$D$5</f>
        <v>1234.2942</v>
      </c>
      <c r="I13" s="380"/>
    </row>
    <row r="14" spans="1:9" ht="15.75" customHeight="1">
      <c r="A14" s="466" t="s">
        <v>53</v>
      </c>
      <c r="B14" s="466"/>
      <c r="C14" s="466"/>
      <c r="D14" s="466"/>
      <c r="E14" s="397">
        <f>(('[1]THE EDGE 400'!P14*'[1]MARK UP FOR RETAIL'!$D$11)*'[1]MARK UP FOR RETAIL'!$D$9)*'[1]MARK UP FOR RETAIL'!$D$5</f>
        <v>298.7928</v>
      </c>
      <c r="F14" s="399"/>
      <c r="G14" s="465"/>
      <c r="H14" s="379">
        <f>('[1]THE EDGE 400'!S14*'[1]MARK UP FOR RETAIL'!$D$11)*'[1]MARK UP FOR RETAIL'!$D$5</f>
        <v>151.85880000000003</v>
      </c>
      <c r="I14" s="380"/>
    </row>
    <row r="16" spans="1:9">
      <c r="A16" s="43"/>
      <c r="B16" s="43"/>
      <c r="C16" s="43"/>
      <c r="D16" s="43"/>
      <c r="E16" s="43"/>
      <c r="F16" s="43"/>
      <c r="G16" s="43"/>
      <c r="H16" s="43"/>
      <c r="I16" s="43"/>
    </row>
    <row r="17" spans="1:9" ht="15" customHeight="1">
      <c r="A17" s="474" t="s">
        <v>54</v>
      </c>
      <c r="B17" s="474"/>
      <c r="C17" s="474"/>
      <c r="D17" s="474"/>
      <c r="E17" s="474"/>
      <c r="F17" s="474"/>
      <c r="G17" s="474"/>
      <c r="H17" s="474"/>
      <c r="I17" s="474"/>
    </row>
    <row r="18" spans="1:9" ht="15" customHeight="1">
      <c r="A18" s="475"/>
      <c r="B18" s="475"/>
      <c r="C18" s="475"/>
      <c r="D18" s="475"/>
      <c r="E18" s="475"/>
      <c r="F18" s="475"/>
      <c r="G18" s="475"/>
      <c r="H18" s="475"/>
      <c r="I18" s="475"/>
    </row>
    <row r="19" spans="1:9" ht="15" customHeight="1">
      <c r="A19" s="475"/>
      <c r="B19" s="475"/>
      <c r="C19" s="475"/>
      <c r="D19" s="475"/>
      <c r="E19" s="475"/>
      <c r="F19" s="475"/>
      <c r="G19" s="475"/>
      <c r="H19" s="475"/>
      <c r="I19" s="475"/>
    </row>
    <row r="20" spans="1:9" ht="21">
      <c r="A20" s="44" t="s">
        <v>55</v>
      </c>
      <c r="B20" s="45"/>
      <c r="C20" s="45"/>
      <c r="D20" s="45"/>
      <c r="E20" s="45"/>
      <c r="F20" s="44"/>
      <c r="G20" s="46"/>
      <c r="H20" s="46"/>
      <c r="I20" s="46"/>
    </row>
    <row r="21" spans="1:9" ht="21">
      <c r="A21" s="44" t="s">
        <v>56</v>
      </c>
      <c r="B21" s="45"/>
      <c r="C21" s="45"/>
      <c r="D21" s="45"/>
      <c r="E21" s="45"/>
      <c r="F21" s="44"/>
      <c r="G21" s="46"/>
      <c r="H21" s="46"/>
      <c r="I21" s="46"/>
    </row>
    <row r="22" spans="1:9" ht="21">
      <c r="A22" s="47" t="s">
        <v>57</v>
      </c>
      <c r="B22" s="45"/>
      <c r="C22" s="45"/>
      <c r="D22" s="45"/>
      <c r="E22" s="45"/>
      <c r="F22" s="44"/>
      <c r="G22" s="46"/>
      <c r="H22" s="46"/>
      <c r="I22" s="46"/>
    </row>
    <row r="23" spans="1:9" ht="15.6">
      <c r="A23" s="47" t="s">
        <v>58</v>
      </c>
      <c r="B23" s="48"/>
      <c r="C23" s="48"/>
      <c r="D23" s="49"/>
      <c r="E23" s="49"/>
      <c r="F23" s="47"/>
      <c r="G23" s="11"/>
      <c r="H23" s="11"/>
      <c r="I23" s="11"/>
    </row>
    <row r="24" spans="1:9" ht="15.6">
      <c r="A24" s="47" t="s">
        <v>462</v>
      </c>
      <c r="B24" s="48"/>
      <c r="C24" s="48"/>
      <c r="D24" s="49"/>
      <c r="E24" s="49"/>
      <c r="F24" s="47"/>
      <c r="G24" s="11"/>
      <c r="H24" s="11"/>
      <c r="I24" s="11"/>
    </row>
    <row r="25" spans="1:9" ht="15.6">
      <c r="A25" s="47" t="s">
        <v>59</v>
      </c>
      <c r="B25" s="48"/>
      <c r="C25" s="48"/>
      <c r="D25" s="49"/>
      <c r="E25" s="49"/>
      <c r="F25" s="47"/>
      <c r="G25" s="11"/>
      <c r="H25" s="11"/>
      <c r="I25" s="11"/>
    </row>
    <row r="26" spans="1:9" ht="15.6">
      <c r="A26" s="47" t="s">
        <v>60</v>
      </c>
    </row>
    <row r="27" spans="1:9" ht="15.6">
      <c r="A27" s="47" t="s">
        <v>61</v>
      </c>
    </row>
    <row r="30" spans="1:9" ht="15" customHeight="1">
      <c r="A30" s="473" t="s">
        <v>463</v>
      </c>
      <c r="B30" s="473"/>
      <c r="C30" s="473"/>
      <c r="D30" s="473"/>
      <c r="E30" s="473"/>
      <c r="F30" s="473"/>
      <c r="G30" s="473"/>
      <c r="H30" s="473"/>
      <c r="I30" s="473"/>
    </row>
    <row r="31" spans="1:9" ht="15" customHeight="1">
      <c r="A31" s="473"/>
      <c r="B31" s="473"/>
      <c r="C31" s="473"/>
      <c r="D31" s="473"/>
      <c r="E31" s="473"/>
      <c r="F31" s="473"/>
      <c r="G31" s="473"/>
      <c r="H31" s="473"/>
      <c r="I31" s="473"/>
    </row>
    <row r="32" spans="1:9" ht="15" customHeight="1">
      <c r="A32" s="473"/>
      <c r="B32" s="473"/>
      <c r="C32" s="473"/>
      <c r="D32" s="473"/>
      <c r="E32" s="473"/>
      <c r="F32" s="473"/>
      <c r="G32" s="473"/>
      <c r="H32" s="473"/>
      <c r="I32" s="473"/>
    </row>
    <row r="57" spans="1:9" ht="15">
      <c r="A57" s="301" t="s">
        <v>511</v>
      </c>
      <c r="B57" s="64"/>
      <c r="C57" s="64"/>
      <c r="D57" s="64"/>
      <c r="E57" s="64"/>
      <c r="F57" s="64"/>
      <c r="G57" s="64"/>
      <c r="H57" s="64"/>
      <c r="I57" s="64"/>
    </row>
    <row r="58" spans="1:9" ht="15">
      <c r="A58" s="301" t="s">
        <v>512</v>
      </c>
      <c r="B58" s="64"/>
      <c r="C58" s="64"/>
      <c r="D58" s="64"/>
      <c r="E58" s="64"/>
      <c r="F58" s="64"/>
      <c r="G58" s="64"/>
      <c r="H58" s="64"/>
      <c r="I58" s="64"/>
    </row>
    <row r="59" spans="1:9" ht="15">
      <c r="A59" s="301" t="s">
        <v>513</v>
      </c>
      <c r="B59" s="64"/>
      <c r="C59" s="64"/>
      <c r="D59" s="64"/>
      <c r="E59" s="64"/>
      <c r="F59" s="64"/>
      <c r="G59" s="64"/>
      <c r="H59" s="64"/>
      <c r="I59" s="64"/>
    </row>
    <row r="60" spans="1:9" ht="15">
      <c r="A60" s="301" t="s">
        <v>514</v>
      </c>
    </row>
  </sheetData>
  <mergeCells count="19">
    <mergeCell ref="H13:I13"/>
    <mergeCell ref="A30:I32"/>
    <mergeCell ref="A17:I19"/>
    <mergeCell ref="H4:I5"/>
    <mergeCell ref="A1:I1"/>
    <mergeCell ref="G6:G14"/>
    <mergeCell ref="D7:D13"/>
    <mergeCell ref="A14:D14"/>
    <mergeCell ref="E14:F14"/>
    <mergeCell ref="A3:D5"/>
    <mergeCell ref="E4:F5"/>
    <mergeCell ref="H6:I6"/>
    <mergeCell ref="H12:I12"/>
    <mergeCell ref="H11:I11"/>
    <mergeCell ref="H10:I10"/>
    <mergeCell ref="H9:I9"/>
    <mergeCell ref="H8:I8"/>
    <mergeCell ref="H7:I7"/>
    <mergeCell ref="H14:I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2"/>
  <sheetViews>
    <sheetView topLeftCell="A18" workbookViewId="0">
      <selection sqref="A1:L42"/>
    </sheetView>
  </sheetViews>
  <sheetFormatPr defaultRowHeight="14.4"/>
  <cols>
    <col min="7" max="7" width="10.6640625" customWidth="1"/>
  </cols>
  <sheetData>
    <row r="1" spans="1:12" ht="44.4">
      <c r="A1" s="487" t="s">
        <v>62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9"/>
    </row>
    <row r="2" spans="1:12" ht="32.4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5" customHeight="1">
      <c r="A3" s="490" t="s">
        <v>1</v>
      </c>
      <c r="B3" s="490"/>
      <c r="C3" s="490"/>
      <c r="D3" s="490"/>
      <c r="E3" s="11"/>
      <c r="F3" s="11"/>
      <c r="G3" s="11"/>
      <c r="H3" s="11"/>
      <c r="I3" s="11"/>
      <c r="J3" s="11"/>
      <c r="K3" s="11"/>
      <c r="L3" s="11"/>
    </row>
    <row r="4" spans="1:12" ht="15" customHeight="1">
      <c r="A4" s="490"/>
      <c r="B4" s="490"/>
      <c r="C4" s="490"/>
      <c r="D4" s="490"/>
      <c r="E4" s="434" t="s">
        <v>2</v>
      </c>
      <c r="F4" s="435"/>
      <c r="G4" s="436"/>
      <c r="H4" s="11"/>
      <c r="I4" s="11"/>
      <c r="J4" s="11"/>
      <c r="K4" s="440"/>
      <c r="L4" s="440"/>
    </row>
    <row r="5" spans="1:12" ht="15" customHeight="1">
      <c r="A5" s="491"/>
      <c r="B5" s="491"/>
      <c r="C5" s="491"/>
      <c r="D5" s="491"/>
      <c r="E5" s="437"/>
      <c r="F5" s="438"/>
      <c r="G5" s="439"/>
      <c r="H5" s="12"/>
      <c r="I5" s="12"/>
      <c r="J5" s="12"/>
      <c r="K5" s="441"/>
      <c r="L5" s="441"/>
    </row>
    <row r="6" spans="1:12" ht="69">
      <c r="A6" s="13" t="s">
        <v>40</v>
      </c>
      <c r="B6" s="492" t="s">
        <v>5</v>
      </c>
      <c r="C6" s="492"/>
      <c r="D6" s="51" t="s">
        <v>6</v>
      </c>
      <c r="E6" s="51" t="s">
        <v>7</v>
      </c>
      <c r="F6" s="51" t="s">
        <v>8</v>
      </c>
      <c r="G6" s="51" t="s">
        <v>9</v>
      </c>
      <c r="H6" s="51" t="s">
        <v>10</v>
      </c>
      <c r="I6" s="14" t="s">
        <v>44</v>
      </c>
      <c r="J6" s="493"/>
      <c r="K6" s="496" t="s">
        <v>471</v>
      </c>
      <c r="L6" s="497"/>
    </row>
    <row r="7" spans="1:12" ht="29.25" customHeight="1">
      <c r="A7" s="59" t="s">
        <v>464</v>
      </c>
      <c r="B7" s="381">
        <v>0</v>
      </c>
      <c r="C7" s="382"/>
      <c r="D7" s="415" t="s">
        <v>12</v>
      </c>
      <c r="E7" s="41">
        <f>((([1]STREAMLINE!AR7*'[1]MARK UP FOR RETAIL'!$D$11)*'[1]MARK UP FOR RETAIL'!$D$9)*'[1]MARK UP FOR RETAIL'!$D$5)+'[1]MARK UP FOR RETAIL'!$G$5</f>
        <v>508.29120000000006</v>
      </c>
      <c r="F7" s="41">
        <f>((([1]STREAMLINE!AS7*'[1]MARK UP FOR RETAIL'!$D$11)*'[1]MARK UP FOR RETAIL'!$D$9)*'[1]MARK UP FOR RETAIL'!$D$5)+'[1]MARK UP FOR RETAIL'!$G$5</f>
        <v>686.88</v>
      </c>
      <c r="G7" s="41">
        <f>((([1]STREAMLINE!AT7*'[1]MARK UP FOR RETAIL'!$D$11)*'[1]MARK UP FOR RETAIL'!$D$9)*'[1]MARK UP FOR RETAIL'!$D$5)+'[1]MARK UP FOR RETAIL'!$G$5</f>
        <v>748.69920000000002</v>
      </c>
      <c r="H7" s="41">
        <f>(([1]STREAMLINE!AU7*'[1]MARK UP FOR RETAIL'!$D$10)*'[1]MARK UP FOR RETAIL'!$D$11)*'[1]MARK UP FOR RETAIL'!$D$7</f>
        <v>106.46639999999999</v>
      </c>
      <c r="I7" s="41">
        <f>([1]STREAMLINE!AV7*'[1]MARK UP FOR RETAIL'!$D$11)*'[1]MARK UP FOR RETAIL'!$D$5</f>
        <v>130.63680000000002</v>
      </c>
      <c r="J7" s="494"/>
      <c r="K7" s="379">
        <f>([1]STREAMLINE!AX7*'[1]MARK UP FOR RETAIL'!$D$11)*'[1]MARK UP FOR RETAIL'!$D$5</f>
        <v>250.74360000000001</v>
      </c>
      <c r="L7" s="380"/>
    </row>
    <row r="8" spans="1:12" ht="15.6">
      <c r="A8" s="59" t="s">
        <v>63</v>
      </c>
      <c r="B8" s="381">
        <v>1</v>
      </c>
      <c r="C8" s="382"/>
      <c r="D8" s="416"/>
      <c r="E8" s="41">
        <f>((([1]STREAMLINE!AR8*'[1]MARK UP FOR RETAIL'!$D$11)*'[1]MARK UP FOR RETAIL'!$D$9)*'[1]MARK UP FOR RETAIL'!$D$5)+'[1]MARK UP FOR RETAIL'!$G$5</f>
        <v>563.24160000000006</v>
      </c>
      <c r="F8" s="41">
        <f>((([1]STREAMLINE!AS8*'[1]MARK UP FOR RETAIL'!$D$11)*'[1]MARK UP FOR RETAIL'!$D$9)*'[1]MARK UP FOR RETAIL'!$D$5)+'[1]MARK UP FOR RETAIL'!$G$5</f>
        <v>757.28520000000003</v>
      </c>
      <c r="G8" s="41">
        <f>((([1]STREAMLINE!AT8*'[1]MARK UP FOR RETAIL'!$D$11)*'[1]MARK UP FOR RETAIL'!$D$9)*'[1]MARK UP FOR RETAIL'!$D$5)+'[1]MARK UP FOR RETAIL'!$G$5</f>
        <v>908.39880000000005</v>
      </c>
      <c r="H8" s="41">
        <f>(([1]STREAMLINE!AU8*'[1]MARK UP FOR RETAIL'!$D$10)*'[1]MARK UP FOR RETAIL'!$D$11)*'[1]MARK UP FOR RETAIL'!$D$7</f>
        <v>121.9212</v>
      </c>
      <c r="I8" s="41">
        <f>([1]STREAMLINE!AV8*'[1]MARK UP FOR RETAIL'!$D$11)*'[1]MARK UP FOR RETAIL'!$D$5</f>
        <v>297.5616</v>
      </c>
      <c r="J8" s="494"/>
      <c r="K8" s="379">
        <f>([1]STREAMLINE!AX8*'[1]MARK UP FOR RETAIL'!$D$11)*'[1]MARK UP FOR RETAIL'!$D$5</f>
        <v>294.88860000000005</v>
      </c>
      <c r="L8" s="380"/>
    </row>
    <row r="9" spans="1:12" ht="15.6">
      <c r="A9" s="59" t="s">
        <v>64</v>
      </c>
      <c r="B9" s="381">
        <v>1</v>
      </c>
      <c r="C9" s="382"/>
      <c r="D9" s="416"/>
      <c r="E9" s="41">
        <f>((([1]STREAMLINE!AR9*'[1]MARK UP FOR RETAIL'!$D$11)*'[1]MARK UP FOR RETAIL'!$D$9)*'[1]MARK UP FOR RETAIL'!$D$5)+'[1]MARK UP FOR RETAIL'!$G$5</f>
        <v>604.45439999999996</v>
      </c>
      <c r="F9" s="41">
        <f>((([1]STREAMLINE!AS9*'[1]MARK UP FOR RETAIL'!$D$11)*'[1]MARK UP FOR RETAIL'!$D$9)*'[1]MARK UP FOR RETAIL'!$D$5)+'[1]MARK UP FOR RETAIL'!$G$5</f>
        <v>817.38720000000001</v>
      </c>
      <c r="G9" s="41">
        <f>((([1]STREAMLINE!AT9*'[1]MARK UP FOR RETAIL'!$D$11)*'[1]MARK UP FOR RETAIL'!$D$9)*'[1]MARK UP FOR RETAIL'!$D$5)+'[1]MARK UP FOR RETAIL'!$G$5</f>
        <v>1056.078</v>
      </c>
      <c r="H9" s="41">
        <f>(([1]STREAMLINE!AU9*'[1]MARK UP FOR RETAIL'!$D$10)*'[1]MARK UP FOR RETAIL'!$D$11)*'[1]MARK UP FOR RETAIL'!$D$7</f>
        <v>145.96200000000002</v>
      </c>
      <c r="I9" s="41">
        <f>([1]STREAMLINE!AV9*'[1]MARK UP FOR RETAIL'!$D$11)*'[1]MARK UP FOR RETAIL'!$D$5</f>
        <v>370.13760000000002</v>
      </c>
      <c r="J9" s="494"/>
      <c r="K9" s="379">
        <f>([1]STREAMLINE!AX9*'[1]MARK UP FOR RETAIL'!$D$11)*'[1]MARK UP FOR RETAIL'!$D$5</f>
        <v>330.20460000000003</v>
      </c>
      <c r="L9" s="380"/>
    </row>
    <row r="10" spans="1:12" ht="15.6">
      <c r="A10" s="59" t="s">
        <v>65</v>
      </c>
      <c r="B10" s="381">
        <v>1</v>
      </c>
      <c r="C10" s="382"/>
      <c r="D10" s="416"/>
      <c r="E10" s="41">
        <f>((([1]STREAMLINE!AR10*'[1]MARK UP FOR RETAIL'!$D$11)*'[1]MARK UP FOR RETAIL'!$D$9)*'[1]MARK UP FOR RETAIL'!$D$5)+'[1]MARK UP FOR RETAIL'!$G$5</f>
        <v>666.2736000000001</v>
      </c>
      <c r="F10" s="41">
        <f>((([1]STREAMLINE!AS10*'[1]MARK UP FOR RETAIL'!$D$11)*'[1]MARK UP FOR RETAIL'!$D$9)*'[1]MARK UP FOR RETAIL'!$D$5)+'[1]MARK UP FOR RETAIL'!$G$5</f>
        <v>908.39880000000005</v>
      </c>
      <c r="G10" s="41">
        <f>((([1]STREAMLINE!AT10*'[1]MARK UP FOR RETAIL'!$D$11)*'[1]MARK UP FOR RETAIL'!$D$9)*'[1]MARK UP FOR RETAIL'!$D$5)+'[1]MARK UP FOR RETAIL'!$G$5</f>
        <v>1217.4948000000002</v>
      </c>
      <c r="H10" s="41">
        <f>(([1]STREAMLINE!AU10*'[1]MARK UP FOR RETAIL'!$D$10)*'[1]MARK UP FOR RETAIL'!$D$11)*'[1]MARK UP FOR RETAIL'!$D$7</f>
        <v>163.13400000000001</v>
      </c>
      <c r="I10" s="41">
        <f>([1]STREAMLINE!AV10*'[1]MARK UP FOR RETAIL'!$D$11)*'[1]MARK UP FOR RETAIL'!$D$5</f>
        <v>440.89920000000006</v>
      </c>
      <c r="J10" s="494"/>
      <c r="K10" s="379">
        <f>([1]STREAMLINE!AX10*'[1]MARK UP FOR RETAIL'!$D$11)*'[1]MARK UP FOR RETAIL'!$D$5</f>
        <v>388.476</v>
      </c>
      <c r="L10" s="380"/>
    </row>
    <row r="11" spans="1:12" ht="15.6">
      <c r="A11" s="59" t="s">
        <v>66</v>
      </c>
      <c r="B11" s="381">
        <v>2</v>
      </c>
      <c r="C11" s="382"/>
      <c r="D11" s="416"/>
      <c r="E11" s="41">
        <f>((([1]STREAMLINE!AR11*'[1]MARK UP FOR RETAIL'!$D$11)*'[1]MARK UP FOR RETAIL'!$D$9)*'[1]MARK UP FOR RETAIL'!$D$5)+'[1]MARK UP FOR RETAIL'!$G$5</f>
        <v>843.14520000000005</v>
      </c>
      <c r="F11" s="41">
        <f>((([1]STREAMLINE!AS11*'[1]MARK UP FOR RETAIL'!$D$11)*'[1]MARK UP FOR RETAIL'!$D$9)*'[1]MARK UP FOR RETAIL'!$D$5)+'[1]MARK UP FOR RETAIL'!$G$5</f>
        <v>1097.2908</v>
      </c>
      <c r="G11" s="41">
        <f>((([1]STREAMLINE!AT11*'[1]MARK UP FOR RETAIL'!$D$11)*'[1]MARK UP FOR RETAIL'!$D$9)*'[1]MARK UP FOR RETAIL'!$D$5)+'[1]MARK UP FOR RETAIL'!$G$5</f>
        <v>1406.3868000000002</v>
      </c>
      <c r="H11" s="41">
        <f>(([1]STREAMLINE!AU11*'[1]MARK UP FOR RETAIL'!$D$10)*'[1]MARK UP FOR RETAIL'!$D$11)*'[1]MARK UP FOR RETAIL'!$D$7</f>
        <v>178.58880000000002</v>
      </c>
      <c r="I11" s="41">
        <f>([1]STREAMLINE!AV11*'[1]MARK UP FOR RETAIL'!$D$11)*'[1]MARK UP FOR RETAIL'!$D$5</f>
        <v>511.66080000000011</v>
      </c>
      <c r="J11" s="494"/>
      <c r="K11" s="379">
        <f>([1]STREAMLINE!AX11*'[1]MARK UP FOR RETAIL'!$D$11)*'[1]MARK UP FOR RETAIL'!$D$5</f>
        <v>557.99279999999999</v>
      </c>
      <c r="L11" s="380"/>
    </row>
    <row r="12" spans="1:12" ht="15.6">
      <c r="A12" s="59" t="s">
        <v>67</v>
      </c>
      <c r="B12" s="381">
        <v>2</v>
      </c>
      <c r="C12" s="382"/>
      <c r="D12" s="416"/>
      <c r="E12" s="41">
        <f>((([1]STREAMLINE!AR12*'[1]MARK UP FOR RETAIL'!$D$11)*'[1]MARK UP FOR RETAIL'!$D$9)*'[1]MARK UP FOR RETAIL'!$D$5)+'[1]MARK UP FOR RETAIL'!$G$5</f>
        <v>978.8040000000002</v>
      </c>
      <c r="F12" s="41">
        <f>((([1]STREAMLINE!AS12*'[1]MARK UP FOR RETAIL'!$D$11)*'[1]MARK UP FOR RETAIL'!$D$9)*'[1]MARK UP FOR RETAIL'!$D$5)+'[1]MARK UP FOR RETAIL'!$G$5</f>
        <v>1282.7483999999999</v>
      </c>
      <c r="G12" s="41">
        <f>((([1]STREAMLINE!AT12*'[1]MARK UP FOR RETAIL'!$D$11)*'[1]MARK UP FOR RETAIL'!$D$9)*'[1]MARK UP FOR RETAIL'!$D$5)+'[1]MARK UP FOR RETAIL'!$G$5</f>
        <v>1596.9960000000001</v>
      </c>
      <c r="H12" s="41">
        <f>(([1]STREAMLINE!AU12*'[1]MARK UP FOR RETAIL'!$D$10)*'[1]MARK UP FOR RETAIL'!$D$11)*'[1]MARK UP FOR RETAIL'!$D$7</f>
        <v>200.91240000000002</v>
      </c>
      <c r="I12" s="41">
        <f>([1]STREAMLINE!AV12*'[1]MARK UP FOR RETAIL'!$D$11)*'[1]MARK UP FOR RETAIL'!$D$5</f>
        <v>584.23680000000013</v>
      </c>
      <c r="J12" s="494"/>
      <c r="K12" s="379">
        <f>([1]STREAMLINE!AX12*'[1]MARK UP FOR RETAIL'!$D$11)*'[1]MARK UP FOR RETAIL'!$D$5</f>
        <v>692.19360000000006</v>
      </c>
      <c r="L12" s="380"/>
    </row>
    <row r="13" spans="1:12" ht="15.6">
      <c r="A13" s="59" t="s">
        <v>68</v>
      </c>
      <c r="B13" s="381">
        <v>3</v>
      </c>
      <c r="C13" s="382"/>
      <c r="D13" s="416"/>
      <c r="E13" s="41">
        <f>((([1]STREAMLINE!AR13*'[1]MARK UP FOR RETAIL'!$D$11)*'[1]MARK UP FOR RETAIL'!$D$9)*'[1]MARK UP FOR RETAIL'!$D$5)+'[1]MARK UP FOR RETAIL'!$G$5</f>
        <v>1138.5036000000002</v>
      </c>
      <c r="F13" s="41">
        <f>((([1]STREAMLINE!AS13*'[1]MARK UP FOR RETAIL'!$D$11)*'[1]MARK UP FOR RETAIL'!$D$9)*'[1]MARK UP FOR RETAIL'!$D$5)+'[1]MARK UP FOR RETAIL'!$G$5</f>
        <v>1476.7920000000001</v>
      </c>
      <c r="G13" s="41">
        <f>((([1]STREAMLINE!AT13*'[1]MARK UP FOR RETAIL'!$D$11)*'[1]MARK UP FOR RETAIL'!$D$9)*'[1]MARK UP FOR RETAIL'!$D$5)+'[1]MARK UP FOR RETAIL'!$G$5</f>
        <v>1828.8180000000002</v>
      </c>
      <c r="H13" s="41">
        <f>(([1]STREAMLINE!AU13*'[1]MARK UP FOR RETAIL'!$D$10)*'[1]MARK UP FOR RETAIL'!$D$11)*'[1]MARK UP FOR RETAIL'!$D$7</f>
        <v>216.3672</v>
      </c>
      <c r="I13" s="41">
        <f>([1]STREAMLINE!AV13*'[1]MARK UP FOR RETAIL'!$D$11)*'[1]MARK UP FOR RETAIL'!$D$5</f>
        <v>656.81280000000004</v>
      </c>
      <c r="J13" s="494"/>
      <c r="K13" s="379">
        <f>([1]STREAMLINE!AX13*'[1]MARK UP FOR RETAIL'!$D$11)*'[1]MARK UP FOR RETAIL'!$D$5</f>
        <v>819.33120000000008</v>
      </c>
      <c r="L13" s="380"/>
    </row>
    <row r="14" spans="1:12" ht="15.6">
      <c r="A14" s="59" t="s">
        <v>69</v>
      </c>
      <c r="B14" s="381">
        <v>3</v>
      </c>
      <c r="C14" s="382"/>
      <c r="D14" s="416"/>
      <c r="E14" s="41">
        <f>((([1]STREAMLINE!AR14*'[1]MARK UP FOR RETAIL'!$D$11)*'[1]MARK UP FOR RETAIL'!$D$9)*'[1]MARK UP FOR RETAIL'!$D$5)+'[1]MARK UP FOR RETAIL'!$G$5</f>
        <v>1311.9408000000001</v>
      </c>
      <c r="F14" s="41">
        <f>((([1]STREAMLINE!AS14*'[1]MARK UP FOR RETAIL'!$D$11)*'[1]MARK UP FOR RETAIL'!$D$9)*'[1]MARK UP FOR RETAIL'!$D$5)+'[1]MARK UP FOR RETAIL'!$G$5</f>
        <v>1682.856</v>
      </c>
      <c r="G14" s="41">
        <f>((([1]STREAMLINE!AT14*'[1]MARK UP FOR RETAIL'!$D$11)*'[1]MARK UP FOR RETAIL'!$D$9)*'[1]MARK UP FOR RETAIL'!$D$5)+'[1]MARK UP FOR RETAIL'!$G$5</f>
        <v>2082.9636</v>
      </c>
      <c r="H14" s="41">
        <f>(([1]STREAMLINE!AU14*'[1]MARK UP FOR RETAIL'!$D$10)*'[1]MARK UP FOR RETAIL'!$D$11)*'[1]MARK UP FOR RETAIL'!$D$7</f>
        <v>231.822</v>
      </c>
      <c r="I14" s="41">
        <f>([1]STREAMLINE!AV14*'[1]MARK UP FOR RETAIL'!$D$11)*'[1]MARK UP FOR RETAIL'!$D$5</f>
        <v>725.7600000000001</v>
      </c>
      <c r="J14" s="494"/>
      <c r="K14" s="379">
        <f>([1]STREAMLINE!AX14*'[1]MARK UP FOR RETAIL'!$D$11)*'[1]MARK UP FOR RETAIL'!$D$5</f>
        <v>971.19</v>
      </c>
      <c r="L14" s="380"/>
    </row>
    <row r="15" spans="1:12" ht="15.6">
      <c r="A15" s="59" t="s">
        <v>70</v>
      </c>
      <c r="B15" s="381">
        <v>4</v>
      </c>
      <c r="C15" s="382"/>
      <c r="D15" s="416"/>
      <c r="E15" s="41">
        <f>((([1]STREAMLINE!AR15*'[1]MARK UP FOR RETAIL'!$D$11)*'[1]MARK UP FOR RETAIL'!$D$9)*'[1]MARK UP FOR RETAIL'!$D$5)+'[1]MARK UP FOR RETAIL'!$G$5</f>
        <v>1504.2672</v>
      </c>
      <c r="F15" s="41">
        <f>((([1]STREAMLINE!AS15*'[1]MARK UP FOR RETAIL'!$D$11)*'[1]MARK UP FOR RETAIL'!$D$9)*'[1]MARK UP FOR RETAIL'!$D$5)+'[1]MARK UP FOR RETAIL'!$G$5</f>
        <v>1909.5264</v>
      </c>
      <c r="G15" s="41">
        <f>((([1]STREAMLINE!AT15*'[1]MARK UP FOR RETAIL'!$D$11)*'[1]MARK UP FOR RETAIL'!$D$9)*'[1]MARK UP FOR RETAIL'!$D$5)+'[1]MARK UP FOR RETAIL'!$G$5</f>
        <v>2349.1296000000007</v>
      </c>
      <c r="H15" s="41">
        <f>(([1]STREAMLINE!AU15*'[1]MARK UP FOR RETAIL'!$D$10)*'[1]MARK UP FOR RETAIL'!$D$11)*'[1]MARK UP FOR RETAIL'!$D$7</f>
        <v>254.14560000000003</v>
      </c>
      <c r="I15" s="41">
        <f>([1]STREAMLINE!AV15*'[1]MARK UP FOR RETAIL'!$D$11)*'[1]MARK UP FOR RETAIL'!$D$5</f>
        <v>798.33600000000013</v>
      </c>
      <c r="J15" s="494"/>
      <c r="K15" s="379">
        <f>([1]STREAMLINE!AX15*'[1]MARK UP FOR RETAIL'!$D$11)*'[1]MARK UP FOR RETAIL'!$D$5</f>
        <v>1156.5990000000002</v>
      </c>
      <c r="L15" s="380"/>
    </row>
    <row r="16" spans="1:12" ht="15.6">
      <c r="A16" s="15" t="s">
        <v>71</v>
      </c>
      <c r="B16" s="456">
        <v>4</v>
      </c>
      <c r="C16" s="457"/>
      <c r="D16" s="416"/>
      <c r="E16" s="41">
        <f>((([1]STREAMLINE!AR16*'[1]MARK UP FOR RETAIL'!$D$11)*'[1]MARK UP FOR RETAIL'!$D$9)*'[1]MARK UP FOR RETAIL'!$D$5)+'[1]MARK UP FOR RETAIL'!$G$5</f>
        <v>1732.6548</v>
      </c>
      <c r="F16" s="41">
        <f>((([1]STREAMLINE!AS16*'[1]MARK UP FOR RETAIL'!$D$11)*'[1]MARK UP FOR RETAIL'!$D$9)*'[1]MARK UP FOR RETAIL'!$D$5)+'[1]MARK UP FOR RETAIL'!$G$5</f>
        <v>2161.9548</v>
      </c>
      <c r="G16" s="41">
        <f>((([1]STREAMLINE!AT16*'[1]MARK UP FOR RETAIL'!$D$11)*'[1]MARK UP FOR RETAIL'!$D$9)*'[1]MARK UP FOR RETAIL'!$D$5)+'[1]MARK UP FOR RETAIL'!$G$5</f>
        <v>2639.3364000000001</v>
      </c>
      <c r="H16" s="41">
        <f>(([1]STREAMLINE!AU16*'[1]MARK UP FOR RETAIL'!$D$10)*'[1]MARK UP FOR RETAIL'!$D$11)*'[1]MARK UP FOR RETAIL'!$D$7</f>
        <v>274.75200000000001</v>
      </c>
      <c r="I16" s="41">
        <f>([1]STREAMLINE!AV16*'[1]MARK UP FOR RETAIL'!$D$11)*'[1]MARK UP FOR RETAIL'!$D$5</f>
        <v>870.91200000000003</v>
      </c>
      <c r="J16" s="494"/>
      <c r="K16" s="379">
        <f>([1]STREAMLINE!AX16*'[1]MARK UP FOR RETAIL'!$D$11)*'[1]MARK UP FOR RETAIL'!$D$5</f>
        <v>1342.008</v>
      </c>
      <c r="L16" s="380"/>
    </row>
    <row r="17" spans="1:12" ht="15.75" customHeight="1">
      <c r="A17" s="400" t="s">
        <v>22</v>
      </c>
      <c r="B17" s="401"/>
      <c r="C17" s="401"/>
      <c r="D17" s="402"/>
      <c r="E17" s="397">
        <f>((([1]STREAMLINE!AR17*'[1]MARK UP FOR RETAIL'!$D$11)*'[1]MARK UP FOR RETAIL'!$D$9)*'[1]MARK UP FOR RETAIL'!$D$5)</f>
        <v>147.67920000000004</v>
      </c>
      <c r="F17" s="398"/>
      <c r="G17" s="399"/>
      <c r="H17" s="41">
        <f>(([1]STREAMLINE!AU17*'[1]MARK UP FOR RETAIL'!$D$10)*'[1]MARK UP FOR RETAIL'!$D$11)*'[1]MARK UP FOR RETAIL'!$D$7</f>
        <v>32.626800000000003</v>
      </c>
      <c r="I17" s="41" t="s">
        <v>23</v>
      </c>
      <c r="J17" s="494"/>
      <c r="K17" s="379">
        <f>([1]STREAMLINE!AX17*'[1]MARK UP FOR RETAIL'!$D$11)*'[1]MARK UP FOR RETAIL'!$D$5</f>
        <v>75.929400000000015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((([1]STREAMLINE!AR18*'[1]MARK UP FOR RETAIL'!$D$10)*'[1]MARK UP FOR RETAIL'!$D$11)*'[1]MARK UP FOR RETAIL'!$D$7)</f>
        <v>32.626800000000003</v>
      </c>
      <c r="F18" s="398"/>
      <c r="G18" s="399"/>
      <c r="H18" s="41"/>
      <c r="I18" s="41" t="s">
        <v>23</v>
      </c>
      <c r="J18" s="494"/>
      <c r="K18" s="379">
        <f>([1]STREAMLINE!AX18*'[1]MARK UP FOR RETAIL'!$D$11)*'[1]MARK UP FOR RETAIL'!$D$5</f>
        <v>24.721200000000003</v>
      </c>
      <c r="L18" s="380"/>
    </row>
    <row r="19" spans="1:12" ht="15.6">
      <c r="A19" s="426" t="s">
        <v>25</v>
      </c>
      <c r="B19" s="427"/>
      <c r="C19" s="427"/>
      <c r="D19" s="428"/>
      <c r="E19" s="16">
        <f>((([1]STREAMLINE!AR19*'[1]MARK UP FOR RETAIL'!$D$11)*'[1]MARK UP FOR RETAIL'!$D$9)*'[1]MARK UP FOR RETAIL'!$D$5)</f>
        <v>-49.7988</v>
      </c>
      <c r="F19" s="16">
        <f>((([1]STREAMLINE!AS19*'[1]MARK UP FOR RETAIL'!$D$11)*'[1]MARK UP FOR RETAIL'!$D$9)*'[1]MARK UP FOR RETAIL'!$D$5)</f>
        <v>-85.86</v>
      </c>
      <c r="G19" s="16">
        <f>((([1]STREAMLINE!AT19*'[1]MARK UP FOR RETAIL'!$D$11)*'[1]MARK UP FOR RETAIL'!$D$9)*'[1]MARK UP FOR RETAIL'!$D$5)</f>
        <v>-109.9008</v>
      </c>
      <c r="H19" s="16">
        <f>(([1]STREAMLINE!AU19*'[1]MARK UP FOR RETAIL'!$D$10)*'[1]MARK UP FOR RETAIL'!$D$11)*'[1]MARK UP FOR RETAIL'!$D$7</f>
        <v>-17.172000000000001</v>
      </c>
      <c r="I19" s="17"/>
      <c r="J19" s="495"/>
      <c r="K19" s="450">
        <f>([1]STREAMLINE!AX19*'[1]MARK UP FOR RETAIL'!$D$11)*'[1]MARK UP FOR RETAIL'!$D$5</f>
        <v>-60.037200000000006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4.4" customHeight="1">
      <c r="A21" s="403" t="s">
        <v>510</v>
      </c>
      <c r="B21" s="404"/>
      <c r="C21" s="404"/>
      <c r="D21" s="404"/>
      <c r="E21" s="404"/>
      <c r="F21" s="404"/>
      <c r="G21" s="404"/>
      <c r="H21" s="404"/>
      <c r="I21" s="404"/>
      <c r="J21" s="404"/>
      <c r="K21" s="404"/>
      <c r="L21" s="404"/>
    </row>
    <row r="22" spans="1:12" ht="14.4" customHeight="1">
      <c r="A22" s="404"/>
      <c r="B22" s="404"/>
      <c r="C22" s="404"/>
      <c r="D22" s="404"/>
      <c r="E22" s="404"/>
      <c r="F22" s="404"/>
      <c r="G22" s="404"/>
      <c r="H22" s="404"/>
      <c r="I22" s="404"/>
      <c r="J22" s="404"/>
      <c r="K22" s="404"/>
      <c r="L22" s="404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479" t="s">
        <v>72</v>
      </c>
      <c r="B24" s="480"/>
      <c r="C24" s="480"/>
      <c r="D24" s="480"/>
      <c r="E24" s="480"/>
      <c r="F24" s="480"/>
      <c r="G24" s="480"/>
      <c r="H24" s="480"/>
      <c r="I24" s="480"/>
      <c r="J24" s="480"/>
      <c r="K24" s="480"/>
      <c r="L24" s="481"/>
    </row>
    <row r="25" spans="1:12" ht="15" customHeight="1">
      <c r="A25" s="482"/>
      <c r="B25" s="483"/>
      <c r="C25" s="483"/>
      <c r="D25" s="483"/>
      <c r="E25" s="483"/>
      <c r="F25" s="483"/>
      <c r="G25" s="483"/>
      <c r="H25" s="483"/>
      <c r="I25" s="483"/>
      <c r="J25" s="483"/>
      <c r="K25" s="483"/>
      <c r="L25" s="484"/>
    </row>
    <row r="26" spans="1:12" ht="20.399999999999999">
      <c r="A26" s="391" t="s">
        <v>27</v>
      </c>
      <c r="B26" s="392"/>
      <c r="C26" s="392"/>
      <c r="D26" s="392"/>
      <c r="E26" s="392"/>
      <c r="F26" s="20"/>
      <c r="G26" s="21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31</v>
      </c>
      <c r="B29" s="24"/>
      <c r="C29" s="24"/>
      <c r="D29" s="25"/>
      <c r="E29" s="25"/>
      <c r="F29" s="25"/>
      <c r="G29" s="26"/>
      <c r="H29" s="26" t="s">
        <v>73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52"/>
      <c r="C33" s="452"/>
      <c r="D33" s="452"/>
      <c r="E33" s="452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53"/>
      <c r="B34" s="452"/>
      <c r="C34" s="452"/>
      <c r="D34" s="452"/>
      <c r="E34" s="452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53"/>
      <c r="B35" s="452"/>
      <c r="C35" s="452"/>
      <c r="D35" s="452"/>
      <c r="E35" s="452"/>
      <c r="F35" s="25"/>
      <c r="G35" s="25"/>
      <c r="H35" s="25"/>
      <c r="I35" s="25"/>
      <c r="J35" s="25"/>
      <c r="K35" s="25"/>
      <c r="L35" s="29"/>
    </row>
    <row r="36" spans="1:12" ht="20.399999999999999">
      <c r="A36" s="30"/>
      <c r="B36" s="24"/>
      <c r="C36" s="24"/>
      <c r="D36" s="25"/>
      <c r="E36" s="25"/>
      <c r="F36" s="25"/>
      <c r="G36" s="31"/>
      <c r="H36" s="409"/>
      <c r="I36" s="409"/>
      <c r="J36" s="409"/>
      <c r="K36" s="409"/>
      <c r="L36" s="410"/>
    </row>
    <row r="37" spans="1:12" ht="21" thickBot="1">
      <c r="A37" s="32"/>
      <c r="B37" s="24"/>
      <c r="C37" s="24"/>
      <c r="D37" s="25"/>
      <c r="E37" s="25"/>
      <c r="F37" s="25"/>
      <c r="G37" s="31"/>
      <c r="H37" s="409"/>
      <c r="I37" s="409"/>
      <c r="J37" s="409"/>
      <c r="K37" s="409"/>
      <c r="L37" s="410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76" t="s">
        <v>471</v>
      </c>
      <c r="I38" s="477"/>
      <c r="J38" s="477"/>
      <c r="K38" s="477"/>
      <c r="L38" s="478"/>
    </row>
    <row r="39" spans="1:12" ht="15.75" customHeight="1">
      <c r="A39" s="36" t="s">
        <v>63</v>
      </c>
      <c r="B39" s="485">
        <v>1</v>
      </c>
      <c r="C39" s="485"/>
      <c r="D39" s="454" t="s">
        <v>41</v>
      </c>
      <c r="E39" s="41">
        <f>((([1]STREAMLINE!AR39*'[1]MARK UP FOR RETAIL'!$D$14)*'[1]MARK UP FOR RETAIL'!$D$11)*'[1]MARK UP FOR RETAIL'!$D$5)+'[1]MARK UP FOR RETAIL'!$G$5</f>
        <v>868.90319999999997</v>
      </c>
      <c r="F39" s="53">
        <f>((([1]STREAMLINE!AS39*'[1]MARK UP FOR RETAIL'!$D$14)*'[1]MARK UP FOR RETAIL'!$D$11)*'[1]MARK UP FOR RETAIL'!$D$5)+'[1]MARK UP FOR RETAIL'!$G$5</f>
        <v>1064.664</v>
      </c>
      <c r="G39" s="37"/>
      <c r="H39" s="421">
        <f>(([1]STREAMLINE!AU39*'[1]MARK UP FOR RETAIL'!$D$14)*'[1]MARK UP FOR RETAIL'!$D$11)*'[1]MARK UP FOR RETAIL'!$D$5</f>
        <v>425.55780000000004</v>
      </c>
      <c r="I39" s="398"/>
      <c r="J39" s="398"/>
      <c r="K39" s="398"/>
      <c r="L39" s="422"/>
    </row>
    <row r="40" spans="1:12" ht="15.6">
      <c r="A40" s="36" t="s">
        <v>64</v>
      </c>
      <c r="B40" s="485">
        <v>1</v>
      </c>
      <c r="C40" s="485"/>
      <c r="D40" s="454"/>
      <c r="E40" s="41">
        <f>((([1]STREAMLINE!AR40*'[1]MARK UP FOR RETAIL'!$D$14)*'[1]MARK UP FOR RETAIL'!$D$11)*'[1]MARK UP FOR RETAIL'!$D$5)+'[1]MARK UP FOR RETAIL'!$G$5</f>
        <v>947.89440000000002</v>
      </c>
      <c r="F40" s="53">
        <f>((([1]STREAMLINE!AS40*'[1]MARK UP FOR RETAIL'!$D$14)*'[1]MARK UP FOR RETAIL'!$D$11)*'[1]MARK UP FOR RETAIL'!$D$5)+'[1]MARK UP FOR RETAIL'!$G$5</f>
        <v>1162.5444</v>
      </c>
      <c r="G40" s="37"/>
      <c r="H40" s="421">
        <f>(([1]STREAMLINE!AU40*'[1]MARK UP FOR RETAIL'!$D$14)*'[1]MARK UP FOR RETAIL'!$D$11)*'[1]MARK UP FOR RETAIL'!$D$5</f>
        <v>490.89240000000007</v>
      </c>
      <c r="I40" s="398"/>
      <c r="J40" s="398"/>
      <c r="K40" s="398"/>
      <c r="L40" s="422"/>
    </row>
    <row r="41" spans="1:12" ht="15.6">
      <c r="A41" s="36" t="s">
        <v>65</v>
      </c>
      <c r="B41" s="485">
        <v>1</v>
      </c>
      <c r="C41" s="485"/>
      <c r="D41" s="454"/>
      <c r="E41" s="41">
        <f>((([1]STREAMLINE!AR41*'[1]MARK UP FOR RETAIL'!$D$14)*'[1]MARK UP FOR RETAIL'!$D$11)*'[1]MARK UP FOR RETAIL'!$D$5)+'[1]MARK UP FOR RETAIL'!$G$5</f>
        <v>1057.7952</v>
      </c>
      <c r="F41" s="53">
        <f>((([1]STREAMLINE!AS41*'[1]MARK UP FOR RETAIL'!$D$14)*'[1]MARK UP FOR RETAIL'!$D$11)*'[1]MARK UP FOR RETAIL'!$D$5)+'[1]MARK UP FOR RETAIL'!$G$5</f>
        <v>1301.6376</v>
      </c>
      <c r="G41" s="37"/>
      <c r="H41" s="421">
        <f>(([1]STREAMLINE!AU41*'[1]MARK UP FOR RETAIL'!$D$14)*'[1]MARK UP FOR RETAIL'!$D$11)*'[1]MARK UP FOR RETAIL'!$D$5</f>
        <v>584.47980000000007</v>
      </c>
      <c r="I41" s="398"/>
      <c r="J41" s="398"/>
      <c r="K41" s="398"/>
      <c r="L41" s="422"/>
    </row>
    <row r="42" spans="1:12" ht="16.2" thickBot="1">
      <c r="A42" s="38" t="s">
        <v>74</v>
      </c>
      <c r="B42" s="486">
        <v>2</v>
      </c>
      <c r="C42" s="486"/>
      <c r="D42" s="455"/>
      <c r="E42" s="42">
        <f>((([1]STREAMLINE!AR42*'[1]MARK UP FOR RETAIL'!$D$14)*'[1]MARK UP FOR RETAIL'!$D$11)*'[1]MARK UP FOR RETAIL'!$D$5)+'[1]MARK UP FOR RETAIL'!$G$5</f>
        <v>1298.2031999999999</v>
      </c>
      <c r="F42" s="54">
        <f>((([1]STREAMLINE!AS42*'[1]MARK UP FOR RETAIL'!$D$14)*'[1]MARK UP FOR RETAIL'!$D$11)*'[1]MARK UP FOR RETAIL'!$D$5)+'[1]MARK UP FOR RETAIL'!$G$5</f>
        <v>1555.7832000000001</v>
      </c>
      <c r="G42" s="39"/>
      <c r="H42" s="418">
        <f>(([1]STREAMLINE!AU42*'[1]MARK UP FOR RETAIL'!$D$14)*'[1]MARK UP FOR RETAIL'!$D$11)*'[1]MARK UP FOR RETAIL'!$D$5</f>
        <v>803.43900000000008</v>
      </c>
      <c r="I42" s="419"/>
      <c r="J42" s="419"/>
      <c r="K42" s="419"/>
      <c r="L42" s="420"/>
    </row>
  </sheetData>
  <mergeCells count="53">
    <mergeCell ref="A1:L1"/>
    <mergeCell ref="A3:D5"/>
    <mergeCell ref="E4:G5"/>
    <mergeCell ref="K4:L5"/>
    <mergeCell ref="B6:C6"/>
    <mergeCell ref="J6:J19"/>
    <mergeCell ref="B7:C7"/>
    <mergeCell ref="D7:D16"/>
    <mergeCell ref="B8:C8"/>
    <mergeCell ref="K9:L9"/>
    <mergeCell ref="K8:L8"/>
    <mergeCell ref="K7:L7"/>
    <mergeCell ref="K6:L6"/>
    <mergeCell ref="K15:L15"/>
    <mergeCell ref="K14:L14"/>
    <mergeCell ref="K13:L13"/>
    <mergeCell ref="B9:C9"/>
    <mergeCell ref="A26:E27"/>
    <mergeCell ref="H26:L27"/>
    <mergeCell ref="B10:C10"/>
    <mergeCell ref="B11:C11"/>
    <mergeCell ref="B12:C12"/>
    <mergeCell ref="B13:C13"/>
    <mergeCell ref="B14:C14"/>
    <mergeCell ref="B15:C15"/>
    <mergeCell ref="E17:G17"/>
    <mergeCell ref="B16:C16"/>
    <mergeCell ref="A17:D17"/>
    <mergeCell ref="A18:D18"/>
    <mergeCell ref="E18:G18"/>
    <mergeCell ref="A19:D19"/>
    <mergeCell ref="A21:L22"/>
    <mergeCell ref="B39:C39"/>
    <mergeCell ref="B42:C42"/>
    <mergeCell ref="D39:D42"/>
    <mergeCell ref="B40:C40"/>
    <mergeCell ref="B41:C41"/>
    <mergeCell ref="K12:L12"/>
    <mergeCell ref="K11:L11"/>
    <mergeCell ref="K10:L10"/>
    <mergeCell ref="H42:L42"/>
    <mergeCell ref="H41:L41"/>
    <mergeCell ref="H40:L40"/>
    <mergeCell ref="H39:L39"/>
    <mergeCell ref="H38:L38"/>
    <mergeCell ref="K19:L19"/>
    <mergeCell ref="K18:L18"/>
    <mergeCell ref="K17:L17"/>
    <mergeCell ref="K16:L16"/>
    <mergeCell ref="A24:L25"/>
    <mergeCell ref="A33:E35"/>
    <mergeCell ref="H36:L37"/>
    <mergeCell ref="B38:C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2"/>
  <sheetViews>
    <sheetView topLeftCell="A18" workbookViewId="0">
      <selection sqref="A1:L42"/>
    </sheetView>
  </sheetViews>
  <sheetFormatPr defaultRowHeight="14.4"/>
  <cols>
    <col min="7" max="7" width="11.88671875" customWidth="1"/>
  </cols>
  <sheetData>
    <row r="1" spans="1:12" ht="44.4">
      <c r="A1" s="487" t="s">
        <v>75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9"/>
    </row>
    <row r="2" spans="1:12" ht="44.4">
      <c r="A2" s="3"/>
      <c r="B2" s="3"/>
      <c r="C2" s="3"/>
      <c r="D2" s="3"/>
      <c r="E2" s="3"/>
      <c r="F2" s="3"/>
      <c r="G2" s="3"/>
      <c r="H2" s="3"/>
      <c r="I2" s="3"/>
      <c r="J2" s="50"/>
      <c r="K2" s="50"/>
      <c r="L2" s="50"/>
    </row>
    <row r="3" spans="1:12" ht="15" customHeight="1">
      <c r="A3" s="490" t="s">
        <v>1</v>
      </c>
      <c r="B3" s="490"/>
      <c r="C3" s="490"/>
      <c r="D3" s="490"/>
      <c r="E3" s="11"/>
      <c r="F3" s="11"/>
      <c r="G3" s="11"/>
      <c r="H3" s="11"/>
      <c r="I3" s="11"/>
      <c r="J3" s="11"/>
      <c r="K3" s="11"/>
      <c r="L3" s="11"/>
    </row>
    <row r="4" spans="1:12" ht="15" customHeight="1">
      <c r="A4" s="490"/>
      <c r="B4" s="490"/>
      <c r="C4" s="490"/>
      <c r="D4" s="490"/>
      <c r="E4" s="434" t="s">
        <v>2</v>
      </c>
      <c r="F4" s="435"/>
      <c r="G4" s="436"/>
      <c r="H4" s="11"/>
      <c r="I4" s="11"/>
      <c r="J4" s="11"/>
      <c r="K4" s="440"/>
      <c r="L4" s="440"/>
    </row>
    <row r="5" spans="1:12" ht="15" customHeight="1">
      <c r="A5" s="491"/>
      <c r="B5" s="491"/>
      <c r="C5" s="491"/>
      <c r="D5" s="491"/>
      <c r="E5" s="437"/>
      <c r="F5" s="438"/>
      <c r="G5" s="439"/>
      <c r="H5" s="12"/>
      <c r="I5" s="12"/>
      <c r="J5" s="12"/>
      <c r="K5" s="441"/>
      <c r="L5" s="441"/>
    </row>
    <row r="6" spans="1:12" ht="55.2">
      <c r="A6" s="13" t="s">
        <v>40</v>
      </c>
      <c r="B6" s="492" t="s">
        <v>5</v>
      </c>
      <c r="C6" s="492"/>
      <c r="D6" s="51" t="s">
        <v>6</v>
      </c>
      <c r="E6" s="51" t="s">
        <v>7</v>
      </c>
      <c r="F6" s="51" t="s">
        <v>8</v>
      </c>
      <c r="G6" s="51" t="s">
        <v>9</v>
      </c>
      <c r="H6" s="51" t="s">
        <v>10</v>
      </c>
      <c r="I6" s="14" t="s">
        <v>44</v>
      </c>
      <c r="J6" s="493"/>
      <c r="K6" s="496" t="s">
        <v>471</v>
      </c>
      <c r="L6" s="497"/>
    </row>
    <row r="7" spans="1:12" ht="29.25" customHeight="1">
      <c r="A7" s="59" t="s">
        <v>464</v>
      </c>
      <c r="B7" s="381">
        <v>0</v>
      </c>
      <c r="C7" s="382"/>
      <c r="D7" s="415" t="s">
        <v>12</v>
      </c>
      <c r="E7" s="41">
        <f>((([1]DELTA!AF7*'[1]MARK UP FOR RETAIL'!$D$11)*'[1]MARK UP FOR RETAIL'!$D$9)*'[1]MARK UP FOR RETAIL'!$D$5)+'[1]MARK UP FOR RETAIL'!$G$5</f>
        <v>580.41360000000009</v>
      </c>
      <c r="F7" s="41">
        <f>((([1]DELTA!AG7*'[1]MARK UP FOR RETAIL'!$D$11)*'[1]MARK UP FOR RETAIL'!$D$9)*'[1]MARK UP FOR RETAIL'!$D$5)+'[1]MARK UP FOR RETAIL'!$G$5</f>
        <v>786.47760000000005</v>
      </c>
      <c r="G7" s="41">
        <f>((([1]DELTA!AH7*'[1]MARK UP FOR RETAIL'!$D$11)*'[1]MARK UP FOR RETAIL'!$D$9)*'[1]MARK UP FOR RETAIL'!$D$5)+'[1]MARK UP FOR RETAIL'!$G$5</f>
        <v>874.05480000000023</v>
      </c>
      <c r="H7" s="41">
        <f>(([1]DELTA!AI7*'[1]MARK UP FOR RETAIL'!$D$10)*'[1]MARK UP FOR RETAIL'!$D$11)*'[1]MARK UP FOR RETAIL'!$D$7</f>
        <v>108.1836</v>
      </c>
      <c r="I7" s="41">
        <f>([1]DELTA!AJ7*'[1]MARK UP FOR RETAIL'!$D$11)*'[1]MARK UP FOR RETAIL'!$D$5</f>
        <v>130.63680000000002</v>
      </c>
      <c r="J7" s="494"/>
      <c r="K7" s="379">
        <f>([1]DELTA!AL7*'[1]MARK UP FOR RETAIL'!$D$11)*'[1]MARK UP FOR RETAIL'!$D$5</f>
        <v>289.59120000000007</v>
      </c>
      <c r="L7" s="380"/>
    </row>
    <row r="8" spans="1:12" ht="15.6">
      <c r="A8" s="59" t="s">
        <v>63</v>
      </c>
      <c r="B8" s="381">
        <v>1</v>
      </c>
      <c r="C8" s="382"/>
      <c r="D8" s="416"/>
      <c r="E8" s="41">
        <f>((([1]DELTA!AF8*'[1]MARK UP FOR RETAIL'!$D$11)*'[1]MARK UP FOR RETAIL'!$D$9)*'[1]MARK UP FOR RETAIL'!$D$5)+'[1]MARK UP FOR RETAIL'!$G$5</f>
        <v>630.2124</v>
      </c>
      <c r="F8" s="41">
        <f>((([1]DELTA!AG8*'[1]MARK UP FOR RETAIL'!$D$11)*'[1]MARK UP FOR RETAIL'!$D$9)*'[1]MARK UP FOR RETAIL'!$D$5)+'[1]MARK UP FOR RETAIL'!$G$5</f>
        <v>855.16560000000004</v>
      </c>
      <c r="G8" s="41">
        <f>((([1]DELTA!AH8*'[1]MARK UP FOR RETAIL'!$D$11)*'[1]MARK UP FOR RETAIL'!$D$9)*'[1]MARK UP FOR RETAIL'!$D$5)+'[1]MARK UP FOR RETAIL'!$G$5</f>
        <v>1025.1684</v>
      </c>
      <c r="H8" s="41">
        <f>(([1]DELTA!AI8*'[1]MARK UP FOR RETAIL'!$D$10)*'[1]MARK UP FOR RETAIL'!$D$11)*'[1]MARK UP FOR RETAIL'!$D$7</f>
        <v>132.2244</v>
      </c>
      <c r="I8" s="41">
        <f>([1]DELTA!AJ8*'[1]MARK UP FOR RETAIL'!$D$11)*'[1]MARK UP FOR RETAIL'!$D$5</f>
        <v>297.5616</v>
      </c>
      <c r="J8" s="494"/>
      <c r="K8" s="379">
        <f>([1]DELTA!AL8*'[1]MARK UP FOR RETAIL'!$D$11)*'[1]MARK UP FOR RETAIL'!$D$5</f>
        <v>330.20460000000003</v>
      </c>
      <c r="L8" s="380"/>
    </row>
    <row r="9" spans="1:12" ht="15.6">
      <c r="A9" s="59" t="s">
        <v>64</v>
      </c>
      <c r="B9" s="381">
        <v>1</v>
      </c>
      <c r="C9" s="382"/>
      <c r="D9" s="416"/>
      <c r="E9" s="41">
        <f>((([1]DELTA!AF9*'[1]MARK UP FOR RETAIL'!$D$11)*'[1]MARK UP FOR RETAIL'!$D$9)*'[1]MARK UP FOR RETAIL'!$D$5)+'[1]MARK UP FOR RETAIL'!$G$5</f>
        <v>688.59720000000004</v>
      </c>
      <c r="F9" s="41">
        <f>((([1]DELTA!AG9*'[1]MARK UP FOR RETAIL'!$D$11)*'[1]MARK UP FOR RETAIL'!$D$9)*'[1]MARK UP FOR RETAIL'!$D$5)+'[1]MARK UP FOR RETAIL'!$G$5</f>
        <v>920.41920000000005</v>
      </c>
      <c r="G9" s="41">
        <f>((([1]DELTA!AH9*'[1]MARK UP FOR RETAIL'!$D$11)*'[1]MARK UP FOR RETAIL'!$D$9)*'[1]MARK UP FOR RETAIL'!$D$5)+'[1]MARK UP FOR RETAIL'!$G$5</f>
        <v>1188.3024</v>
      </c>
      <c r="H9" s="41">
        <f>(([1]DELTA!AI9*'[1]MARK UP FOR RETAIL'!$D$10)*'[1]MARK UP FOR RETAIL'!$D$11)*'[1]MARK UP FOR RETAIL'!$D$7</f>
        <v>152.83080000000001</v>
      </c>
      <c r="I9" s="41">
        <f>([1]DELTA!AJ9*'[1]MARK UP FOR RETAIL'!$D$11)*'[1]MARK UP FOR RETAIL'!$D$5</f>
        <v>370.13760000000002</v>
      </c>
      <c r="J9" s="494"/>
      <c r="K9" s="379">
        <f>([1]DELTA!AL9*'[1]MARK UP FOR RETAIL'!$D$11)*'[1]MARK UP FOR RETAIL'!$D$5</f>
        <v>376.11540000000002</v>
      </c>
      <c r="L9" s="380"/>
    </row>
    <row r="10" spans="1:12" ht="15.6">
      <c r="A10" s="59" t="s">
        <v>65</v>
      </c>
      <c r="B10" s="381">
        <v>1</v>
      </c>
      <c r="C10" s="382"/>
      <c r="D10" s="416"/>
      <c r="E10" s="41">
        <f>((([1]DELTA!AF10*'[1]MARK UP FOR RETAIL'!$D$11)*'[1]MARK UP FOR RETAIL'!$D$9)*'[1]MARK UP FOR RETAIL'!$D$5)+'[1]MARK UP FOR RETAIL'!$G$5</f>
        <v>776.17439999999999</v>
      </c>
      <c r="F10" s="41">
        <f>((([1]DELTA!AG10*'[1]MARK UP FOR RETAIL'!$D$11)*'[1]MARK UP FOR RETAIL'!$D$9)*'[1]MARK UP FOR RETAIL'!$D$5)+'[1]MARK UP FOR RETAIL'!$G$5</f>
        <v>1020.0168</v>
      </c>
      <c r="G10" s="41">
        <f>((([1]DELTA!AH10*'[1]MARK UP FOR RETAIL'!$D$11)*'[1]MARK UP FOR RETAIL'!$D$9)*'[1]MARK UP FOR RETAIL'!$D$5)+'[1]MARK UP FOR RETAIL'!$G$5</f>
        <v>1360.0224000000003</v>
      </c>
      <c r="H10" s="41">
        <f>(([1]DELTA!AI10*'[1]MARK UP FOR RETAIL'!$D$10)*'[1]MARK UP FOR RETAIL'!$D$11)*'[1]MARK UP FOR RETAIL'!$D$7</f>
        <v>170.00280000000004</v>
      </c>
      <c r="I10" s="41">
        <f>([1]DELTA!AJ10*'[1]MARK UP FOR RETAIL'!$D$11)*'[1]MARK UP FOR RETAIL'!$D$5</f>
        <v>440.89920000000006</v>
      </c>
      <c r="J10" s="494"/>
      <c r="K10" s="379">
        <f>([1]DELTA!AL10*'[1]MARK UP FOR RETAIL'!$D$11)*'[1]MARK UP FOR RETAIL'!$D$5</f>
        <v>436.15260000000006</v>
      </c>
      <c r="L10" s="380"/>
    </row>
    <row r="11" spans="1:12" ht="15.6">
      <c r="A11" s="59" t="s">
        <v>66</v>
      </c>
      <c r="B11" s="381">
        <v>2</v>
      </c>
      <c r="C11" s="382"/>
      <c r="D11" s="416"/>
      <c r="E11" s="41">
        <f>((([1]DELTA!AF11*'[1]MARK UP FOR RETAIL'!$D$11)*'[1]MARK UP FOR RETAIL'!$D$9)*'[1]MARK UP FOR RETAIL'!$D$5)+'[1]MARK UP FOR RETAIL'!$G$5</f>
        <v>956.48040000000015</v>
      </c>
      <c r="F11" s="41">
        <f>((([1]DELTA!AG11*'[1]MARK UP FOR RETAIL'!$D$11)*'[1]MARK UP FOR RETAIL'!$D$9)*'[1]MARK UP FOR RETAIL'!$D$5)+'[1]MARK UP FOR RETAIL'!$G$5</f>
        <v>1232.9496000000001</v>
      </c>
      <c r="G11" s="41">
        <f>((([1]DELTA!AH11*'[1]MARK UP FOR RETAIL'!$D$11)*'[1]MARK UP FOR RETAIL'!$D$9)*'[1]MARK UP FOR RETAIL'!$D$5)+'[1]MARK UP FOR RETAIL'!$G$5</f>
        <v>1581.5412000000003</v>
      </c>
      <c r="H11" s="41">
        <f>(([1]DELTA!AI11*'[1]MARK UP FOR RETAIL'!$D$10)*'[1]MARK UP FOR RETAIL'!$D$11)*'[1]MARK UP FOR RETAIL'!$D$7</f>
        <v>187.1748</v>
      </c>
      <c r="I11" s="41">
        <f>([1]DELTA!AJ11*'[1]MARK UP FOR RETAIL'!$D$11)*'[1]MARK UP FOR RETAIL'!$D$5</f>
        <v>511.66080000000011</v>
      </c>
      <c r="J11" s="494"/>
      <c r="K11" s="379">
        <f>([1]DELTA!AL11*'[1]MARK UP FOR RETAIL'!$D$11)*'[1]MARK UP FOR RETAIL'!$D$5</f>
        <v>626.85900000000004</v>
      </c>
      <c r="L11" s="380"/>
    </row>
    <row r="12" spans="1:12" ht="15.6">
      <c r="A12" s="59" t="s">
        <v>67</v>
      </c>
      <c r="B12" s="381">
        <v>2</v>
      </c>
      <c r="C12" s="382"/>
      <c r="D12" s="416"/>
      <c r="E12" s="41">
        <f>((([1]DELTA!AF12*'[1]MARK UP FOR RETAIL'!$D$11)*'[1]MARK UP FOR RETAIL'!$D$9)*'[1]MARK UP FOR RETAIL'!$D$5)+'[1]MARK UP FOR RETAIL'!$G$5</f>
        <v>1109.3112000000001</v>
      </c>
      <c r="F12" s="41">
        <f>((([1]DELTA!AG12*'[1]MARK UP FOR RETAIL'!$D$11)*'[1]MARK UP FOR RETAIL'!$D$9)*'[1]MARK UP FOR RETAIL'!$D$5)+'[1]MARK UP FOR RETAIL'!$G$5</f>
        <v>1435.5792000000001</v>
      </c>
      <c r="G12" s="41">
        <f>((([1]DELTA!AH12*'[1]MARK UP FOR RETAIL'!$D$11)*'[1]MARK UP FOR RETAIL'!$D$9)*'[1]MARK UP FOR RETAIL'!$D$5)+'[1]MARK UP FOR RETAIL'!$G$5</f>
        <v>1789.3224</v>
      </c>
      <c r="H12" s="41">
        <f>(([1]DELTA!AI12*'[1]MARK UP FOR RETAIL'!$D$10)*'[1]MARK UP FOR RETAIL'!$D$11)*'[1]MARK UP FOR RETAIL'!$D$7</f>
        <v>202.62960000000001</v>
      </c>
      <c r="I12" s="41">
        <f>([1]DELTA!AJ12*'[1]MARK UP FOR RETAIL'!$D$11)*'[1]MARK UP FOR RETAIL'!$D$5</f>
        <v>584.23680000000013</v>
      </c>
      <c r="J12" s="494"/>
      <c r="K12" s="379">
        <f>([1]DELTA!AL12*'[1]MARK UP FOR RETAIL'!$D$11)*'[1]MARK UP FOR RETAIL'!$D$5</f>
        <v>778.71780000000012</v>
      </c>
      <c r="L12" s="380"/>
    </row>
    <row r="13" spans="1:12" ht="15.6">
      <c r="A13" s="59" t="s">
        <v>68</v>
      </c>
      <c r="B13" s="381">
        <v>3</v>
      </c>
      <c r="C13" s="382"/>
      <c r="D13" s="416"/>
      <c r="E13" s="41">
        <f>((([1]DELTA!AF13*'[1]MARK UP FOR RETAIL'!$D$11)*'[1]MARK UP FOR RETAIL'!$D$9)*'[1]MARK UP FOR RETAIL'!$D$5)+'[1]MARK UP FOR RETAIL'!$G$5</f>
        <v>1250.1216000000002</v>
      </c>
      <c r="F13" s="41">
        <f>((([1]DELTA!AG13*'[1]MARK UP FOR RETAIL'!$D$11)*'[1]MARK UP FOR RETAIL'!$D$9)*'[1]MARK UP FOR RETAIL'!$D$5)+'[1]MARK UP FOR RETAIL'!$G$5</f>
        <v>1643.3604000000003</v>
      </c>
      <c r="G13" s="41">
        <f>((([1]DELTA!AH13*'[1]MARK UP FOR RETAIL'!$D$11)*'[1]MARK UP FOR RETAIL'!$D$9)*'[1]MARK UP FOR RETAIL'!$D$5)+'[1]MARK UP FOR RETAIL'!$G$5</f>
        <v>2038.3164000000002</v>
      </c>
      <c r="H13" s="41">
        <f>(([1]DELTA!AI13*'[1]MARK UP FOR RETAIL'!$D$10)*'[1]MARK UP FOR RETAIL'!$D$11)*'[1]MARK UP FOR RETAIL'!$D$7</f>
        <v>219.80160000000001</v>
      </c>
      <c r="I13" s="41">
        <f>([1]DELTA!AJ13*'[1]MARK UP FOR RETAIL'!$D$11)*'[1]MARK UP FOR RETAIL'!$D$5</f>
        <v>656.81280000000004</v>
      </c>
      <c r="J13" s="494"/>
      <c r="K13" s="379">
        <f>([1]DELTA!AL13*'[1]MARK UP FOR RETAIL'!$D$11)*'[1]MARK UP FOR RETAIL'!$D$5</f>
        <v>914.68439999999998</v>
      </c>
      <c r="L13" s="380"/>
    </row>
    <row r="14" spans="1:12" ht="15.6">
      <c r="A14" s="59" t="s">
        <v>69</v>
      </c>
      <c r="B14" s="381">
        <v>3</v>
      </c>
      <c r="C14" s="382"/>
      <c r="D14" s="416"/>
      <c r="E14" s="41">
        <f>((([1]DELTA!AF14*'[1]MARK UP FOR RETAIL'!$D$11)*'[1]MARK UP FOR RETAIL'!$D$9)*'[1]MARK UP FOR RETAIL'!$D$5)+'[1]MARK UP FOR RETAIL'!$G$5</f>
        <v>1442.4480000000001</v>
      </c>
      <c r="F14" s="41">
        <f>((([1]DELTA!AG14*'[1]MARK UP FOR RETAIL'!$D$11)*'[1]MARK UP FOR RETAIL'!$D$9)*'[1]MARK UP FOR RETAIL'!$D$5)+'[1]MARK UP FOR RETAIL'!$G$5</f>
        <v>1730.9376</v>
      </c>
      <c r="G14" s="41">
        <f>((([1]DELTA!AH14*'[1]MARK UP FOR RETAIL'!$D$11)*'[1]MARK UP FOR RETAIL'!$D$9)*'[1]MARK UP FOR RETAIL'!$D$5)+'[1]MARK UP FOR RETAIL'!$G$5</f>
        <v>2295.8964000000001</v>
      </c>
      <c r="H14" s="41">
        <f>(([1]DELTA!AI14*'[1]MARK UP FOR RETAIL'!$D$10)*'[1]MARK UP FOR RETAIL'!$D$11)*'[1]MARK UP FOR RETAIL'!$D$7</f>
        <v>242.12520000000004</v>
      </c>
      <c r="I14" s="41">
        <f>([1]DELTA!AJ14*'[1]MARK UP FOR RETAIL'!$D$11)*'[1]MARK UP FOR RETAIL'!$D$5</f>
        <v>725.7600000000001</v>
      </c>
      <c r="J14" s="494"/>
      <c r="K14" s="379">
        <f>([1]DELTA!AL14*'[1]MARK UP FOR RETAIL'!$D$11)*'[1]MARK UP FOR RETAIL'!$D$5</f>
        <v>1084.2012000000002</v>
      </c>
      <c r="L14" s="380"/>
    </row>
    <row r="15" spans="1:12" ht="15.6">
      <c r="A15" s="59" t="s">
        <v>70</v>
      </c>
      <c r="B15" s="381">
        <v>4</v>
      </c>
      <c r="C15" s="382"/>
      <c r="D15" s="416"/>
      <c r="E15" s="41">
        <f>((([1]DELTA!AF15*'[1]MARK UP FOR RETAIL'!$D$11)*'[1]MARK UP FOR RETAIL'!$D$9)*'[1]MARK UP FOR RETAIL'!$D$5)+'[1]MARK UP FOR RETAIL'!$G$5</f>
        <v>1655.3808000000001</v>
      </c>
      <c r="F15" s="41">
        <f>((([1]DELTA!AG15*'[1]MARK UP FOR RETAIL'!$D$11)*'[1]MARK UP FOR RETAIL'!$D$9)*'[1]MARK UP FOR RETAIL'!$D$5)+'[1]MARK UP FOR RETAIL'!$G$5</f>
        <v>2137.9140000000002</v>
      </c>
      <c r="G15" s="41">
        <f>((([1]DELTA!AH15*'[1]MARK UP FOR RETAIL'!$D$11)*'[1]MARK UP FOR RETAIL'!$D$9)*'[1]MARK UP FOR RETAIL'!$D$5)+'[1]MARK UP FOR RETAIL'!$G$5</f>
        <v>2625.5988000000002</v>
      </c>
      <c r="H15" s="41">
        <f>(([1]DELTA!AI15*'[1]MARK UP FOR RETAIL'!$D$10)*'[1]MARK UP FOR RETAIL'!$D$11)*'[1]MARK UP FOR RETAIL'!$D$7</f>
        <v>255.86279999999999</v>
      </c>
      <c r="I15" s="41">
        <f>([1]DELTA!AJ15*'[1]MARK UP FOR RETAIL'!$D$11)*'[1]MARK UP FOR RETAIL'!$D$5</f>
        <v>798.33600000000013</v>
      </c>
      <c r="J15" s="494"/>
      <c r="K15" s="379">
        <f>([1]DELTA!AL15*'[1]MARK UP FOR RETAIL'!$D$11)*'[1]MARK UP FOR RETAIL'!$D$5</f>
        <v>1290.7998</v>
      </c>
      <c r="L15" s="380"/>
    </row>
    <row r="16" spans="1:12" ht="15.6">
      <c r="A16" s="15" t="s">
        <v>71</v>
      </c>
      <c r="B16" s="456">
        <v>4</v>
      </c>
      <c r="C16" s="457"/>
      <c r="D16" s="416"/>
      <c r="E16" s="41">
        <f>((([1]DELTA!AF16*'[1]MARK UP FOR RETAIL'!$D$11)*'[1]MARK UP FOR RETAIL'!$D$9)*'[1]MARK UP FOR RETAIL'!$D$5)+'[1]MARK UP FOR RETAIL'!$G$5</f>
        <v>1864.8792000000001</v>
      </c>
      <c r="F16" s="41">
        <f>((([1]DELTA!AG16*'[1]MARK UP FOR RETAIL'!$D$11)*'[1]MARK UP FOR RETAIL'!$D$9)*'[1]MARK UP FOR RETAIL'!$D$5)+'[1]MARK UP FOR RETAIL'!$G$5</f>
        <v>2386.9080000000004</v>
      </c>
      <c r="G16" s="41">
        <f>((([1]DELTA!AH16*'[1]MARK UP FOR RETAIL'!$D$11)*'[1]MARK UP FOR RETAIL'!$D$9)*'[1]MARK UP FOR RETAIL'!$D$5)+'[1]MARK UP FOR RETAIL'!$G$5</f>
        <v>2931.2604000000001</v>
      </c>
      <c r="H16" s="41">
        <f>(([1]DELTA!AI16*'[1]MARK UP FOR RETAIL'!$D$10)*'[1]MARK UP FOR RETAIL'!$D$11)*'[1]MARK UP FOR RETAIL'!$D$7</f>
        <v>273.03480000000002</v>
      </c>
      <c r="I16" s="41">
        <f>([1]DELTA!AJ16*'[1]MARK UP FOR RETAIL'!$D$11)*'[1]MARK UP FOR RETAIL'!$D$5</f>
        <v>870.91200000000003</v>
      </c>
      <c r="J16" s="494"/>
      <c r="K16" s="379">
        <f>([1]DELTA!AL16*'[1]MARK UP FOR RETAIL'!$D$11)*'[1]MARK UP FOR RETAIL'!$D$5</f>
        <v>1493.8668</v>
      </c>
      <c r="L16" s="380"/>
    </row>
    <row r="17" spans="1:12" ht="15.75" customHeight="1">
      <c r="A17" s="400" t="s">
        <v>22</v>
      </c>
      <c r="B17" s="401"/>
      <c r="C17" s="401"/>
      <c r="D17" s="402"/>
      <c r="E17" s="397">
        <f>((([1]DELTA!AF17*'[1]MARK UP FOR RETAIL'!$D$11)*'[1]MARK UP FOR RETAIL'!$D$9)*'[1]MARK UP FOR RETAIL'!$D$5)</f>
        <v>161.41679999999999</v>
      </c>
      <c r="F17" s="398"/>
      <c r="G17" s="399"/>
      <c r="H17" s="41">
        <f>(([1]DELTA!AI17*'[1]MARK UP FOR RETAIL'!$D$10)*'[1]MARK UP FOR RETAIL'!$D$11)*'[1]MARK UP FOR RETAIL'!$D$7</f>
        <v>32.626800000000003</v>
      </c>
      <c r="I17" s="41" t="s">
        <v>23</v>
      </c>
      <c r="J17" s="494"/>
      <c r="K17" s="379">
        <f>([1]DELTA!AL17*'[1]MARK UP FOR RETAIL'!$D$11)*'[1]MARK UP FOR RETAIL'!$D$5</f>
        <v>81.226800000000011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((([1]DELTA!AF18*'[1]MARK UP FOR RETAIL'!$D$10)*'[1]MARK UP FOR RETAIL'!$D$11)*'[1]MARK UP FOR RETAIL'!$D$7)</f>
        <v>32.626800000000003</v>
      </c>
      <c r="F18" s="398"/>
      <c r="G18" s="399"/>
      <c r="H18" s="41" t="s">
        <v>23</v>
      </c>
      <c r="I18" s="41" t="s">
        <v>23</v>
      </c>
      <c r="J18" s="494"/>
      <c r="K18" s="379">
        <f>([1]DELTA!AL18*'[1]MARK UP FOR RETAIL'!$D$11)*'[1]MARK UP FOR RETAIL'!$D$5</f>
        <v>24.721200000000003</v>
      </c>
      <c r="L18" s="380"/>
    </row>
    <row r="19" spans="1:12" ht="15.6">
      <c r="A19" s="426" t="s">
        <v>25</v>
      </c>
      <c r="B19" s="427"/>
      <c r="C19" s="427"/>
      <c r="D19" s="428"/>
      <c r="E19" s="16">
        <f>((([1]DELTA!AF19*'[1]MARK UP FOR RETAIL'!$D$11)*'[1]MARK UP FOR RETAIL'!$D$9)*'[1]MARK UP FOR RETAIL'!$D$5)</f>
        <v>-56.667600000000014</v>
      </c>
      <c r="F19" s="16">
        <f>((([1]DELTA!AG19*'[1]MARK UP FOR RETAIL'!$D$11)*'[1]MARK UP FOR RETAIL'!$D$9)*'[1]MARK UP FOR RETAIL'!$D$5)</f>
        <v>-91.011600000000001</v>
      </c>
      <c r="G19" s="16">
        <f>((([1]DELTA!AH19*'[1]MARK UP FOR RETAIL'!$D$11)*'[1]MARK UP FOR RETAIL'!$D$9)*'[1]MARK UP FOR RETAIL'!$D$5)</f>
        <v>-120.20400000000002</v>
      </c>
      <c r="H19" s="16">
        <f>(([1]DELTA!AI19*'[1]MARK UP FOR RETAIL'!$D$10)*'[1]MARK UP FOR RETAIL'!$D$11)*'[1]MARK UP FOR RETAIL'!$D$7</f>
        <v>-18.889199999999999</v>
      </c>
      <c r="I19" s="17"/>
      <c r="J19" s="495"/>
      <c r="K19" s="450">
        <f>([1]DELTA!AL19*'[1]MARK UP FOR RETAIL'!$D$11)*'[1]MARK UP FOR RETAIL'!$D$5</f>
        <v>-65.334600000000009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4.4" customHeight="1">
      <c r="A21" s="403" t="s">
        <v>510</v>
      </c>
      <c r="B21" s="404"/>
      <c r="C21" s="404"/>
      <c r="D21" s="404"/>
      <c r="E21" s="404"/>
      <c r="F21" s="404"/>
      <c r="G21" s="404"/>
      <c r="H21" s="404"/>
      <c r="I21" s="404"/>
      <c r="J21" s="404"/>
      <c r="K21" s="404"/>
      <c r="L21" s="404"/>
    </row>
    <row r="22" spans="1:12" ht="14.4" customHeight="1">
      <c r="A22" s="404"/>
      <c r="B22" s="404"/>
      <c r="C22" s="404"/>
      <c r="D22" s="404"/>
      <c r="E22" s="404"/>
      <c r="F22" s="404"/>
      <c r="G22" s="404"/>
      <c r="H22" s="404"/>
      <c r="I22" s="404"/>
      <c r="J22" s="404"/>
      <c r="K22" s="404"/>
      <c r="L22" s="404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479" t="s">
        <v>76</v>
      </c>
      <c r="B24" s="480"/>
      <c r="C24" s="480"/>
      <c r="D24" s="480"/>
      <c r="E24" s="480"/>
      <c r="F24" s="480"/>
      <c r="G24" s="480"/>
      <c r="H24" s="480"/>
      <c r="I24" s="480"/>
      <c r="J24" s="480"/>
      <c r="K24" s="480"/>
      <c r="L24" s="481"/>
    </row>
    <row r="25" spans="1:12" ht="15" customHeight="1">
      <c r="A25" s="482"/>
      <c r="B25" s="483"/>
      <c r="C25" s="483"/>
      <c r="D25" s="483"/>
      <c r="E25" s="483"/>
      <c r="F25" s="483"/>
      <c r="G25" s="483"/>
      <c r="H25" s="483"/>
      <c r="I25" s="483"/>
      <c r="J25" s="483"/>
      <c r="K25" s="483"/>
      <c r="L25" s="484"/>
    </row>
    <row r="26" spans="1:12" ht="20.399999999999999">
      <c r="A26" s="391" t="s">
        <v>27</v>
      </c>
      <c r="B26" s="392"/>
      <c r="C26" s="392"/>
      <c r="D26" s="392"/>
      <c r="E26" s="392"/>
      <c r="F26" s="20"/>
      <c r="G26" s="21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31</v>
      </c>
      <c r="B29" s="24"/>
      <c r="C29" s="24"/>
      <c r="D29" s="25"/>
      <c r="E29" s="25"/>
      <c r="F29" s="25"/>
      <c r="G29" s="26"/>
      <c r="H29" s="26" t="s">
        <v>73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08"/>
      <c r="C33" s="408"/>
      <c r="D33" s="408"/>
      <c r="E33" s="408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07"/>
      <c r="B34" s="408"/>
      <c r="C34" s="408"/>
      <c r="D34" s="408"/>
      <c r="E34" s="408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07"/>
      <c r="B35" s="408"/>
      <c r="C35" s="408"/>
      <c r="D35" s="408"/>
      <c r="E35" s="408"/>
      <c r="F35" s="25"/>
      <c r="G35" s="25"/>
      <c r="H35" s="25"/>
      <c r="I35" s="25"/>
      <c r="J35" s="25"/>
      <c r="K35" s="25"/>
      <c r="L35" s="29"/>
    </row>
    <row r="36" spans="1:12" ht="20.25" customHeight="1">
      <c r="A36" s="30"/>
      <c r="B36" s="24"/>
      <c r="C36" s="24"/>
      <c r="D36" s="25"/>
      <c r="E36" s="25"/>
      <c r="F36" s="25"/>
      <c r="G36" s="31"/>
      <c r="H36" s="498"/>
      <c r="I36" s="409"/>
      <c r="J36" s="409"/>
      <c r="K36" s="409"/>
      <c r="L36" s="410"/>
    </row>
    <row r="37" spans="1:12" ht="21" thickBot="1">
      <c r="A37" s="32"/>
      <c r="B37" s="24"/>
      <c r="C37" s="24"/>
      <c r="D37" s="25"/>
      <c r="E37" s="25"/>
      <c r="F37" s="25"/>
      <c r="G37" s="31"/>
      <c r="H37" s="409"/>
      <c r="I37" s="409"/>
      <c r="J37" s="409"/>
      <c r="K37" s="409"/>
      <c r="L37" s="410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76" t="s">
        <v>471</v>
      </c>
      <c r="I38" s="477"/>
      <c r="J38" s="477"/>
      <c r="K38" s="477"/>
      <c r="L38" s="478"/>
    </row>
    <row r="39" spans="1:12" ht="15.75" customHeight="1">
      <c r="A39" s="36" t="s">
        <v>63</v>
      </c>
      <c r="B39" s="485">
        <v>1</v>
      </c>
      <c r="C39" s="485"/>
      <c r="D39" s="454" t="s">
        <v>41</v>
      </c>
      <c r="E39" s="41">
        <f>((([1]DELTA!AF39*'[1]MARK UP FOR RETAIL'!$D$14)*'[1]MARK UP FOR RETAIL'!$D$11)*'[1]MARK UP FOR RETAIL'!$D$5)+'[1]MARK UP FOR RETAIL'!$G$5</f>
        <v>935.87400000000002</v>
      </c>
      <c r="F39" s="53">
        <f>((([1]DELTA!AG39*'[1]MARK UP FOR RETAIL'!$D$14)*'[1]MARK UP FOR RETAIL'!$D$11)*'[1]MARK UP FOR RETAIL'!$D$5)+'[1]MARK UP FOR RETAIL'!$G$5</f>
        <v>1160.8272000000002</v>
      </c>
      <c r="G39" s="37"/>
      <c r="H39" s="421">
        <f>(([1]DELTA!AI39*'[1]MARK UP FOR RETAIL'!$D$14)*'[1]MARK UP FOR RETAIL'!$D$11)*'[1]MARK UP FOR RETAIL'!$D$5</f>
        <v>460.87380000000002</v>
      </c>
      <c r="I39" s="398"/>
      <c r="J39" s="398"/>
      <c r="K39" s="398"/>
      <c r="L39" s="422"/>
    </row>
    <row r="40" spans="1:12" ht="15.6">
      <c r="A40" s="36" t="s">
        <v>64</v>
      </c>
      <c r="B40" s="485">
        <v>1</v>
      </c>
      <c r="C40" s="485"/>
      <c r="D40" s="454"/>
      <c r="E40" s="41">
        <f>((([1]DELTA!AF40*'[1]MARK UP FOR RETAIL'!$D$14)*'[1]MARK UP FOR RETAIL'!$D$11)*'[1]MARK UP FOR RETAIL'!$D$5)+'[1]MARK UP FOR RETAIL'!$G$5</f>
        <v>1033.7544</v>
      </c>
      <c r="F40" s="53">
        <f>((([1]DELTA!AG40*'[1]MARK UP FOR RETAIL'!$D$14)*'[1]MARK UP FOR RETAIL'!$D$11)*'[1]MARK UP FOR RETAIL'!$D$5)+'[1]MARK UP FOR RETAIL'!$G$5</f>
        <v>1267.2936000000002</v>
      </c>
      <c r="G40" s="37"/>
      <c r="H40" s="421">
        <f>(([1]DELTA!AI40*'[1]MARK UP FOR RETAIL'!$D$14)*'[1]MARK UP FOR RETAIL'!$D$11)*'[1]MARK UP FOR RETAIL'!$D$5</f>
        <v>531.50580000000002</v>
      </c>
      <c r="I40" s="398"/>
      <c r="J40" s="398"/>
      <c r="K40" s="398"/>
      <c r="L40" s="422"/>
    </row>
    <row r="41" spans="1:12" ht="15.6">
      <c r="A41" s="36" t="s">
        <v>65</v>
      </c>
      <c r="B41" s="485">
        <v>1</v>
      </c>
      <c r="C41" s="485"/>
      <c r="D41" s="454"/>
      <c r="E41" s="41">
        <f>((([1]DELTA!AF41*'[1]MARK UP FOR RETAIL'!$D$14)*'[1]MARK UP FOR RETAIL'!$D$11)*'[1]MARK UP FOR RETAIL'!$D$5)+'[1]MARK UP FOR RETAIL'!$G$5</f>
        <v>1169.4132</v>
      </c>
      <c r="F41" s="53">
        <f>((([1]DELTA!AG41*'[1]MARK UP FOR RETAIL'!$D$14)*'[1]MARK UP FOR RETAIL'!$D$11)*'[1]MARK UP FOR RETAIL'!$D$5)+'[1]MARK UP FOR RETAIL'!$G$5</f>
        <v>1416.6899999999998</v>
      </c>
      <c r="G41" s="37"/>
      <c r="H41" s="421">
        <f>(([1]DELTA!AI41*'[1]MARK UP FOR RETAIL'!$D$14)*'[1]MARK UP FOR RETAIL'!$D$11)*'[1]MARK UP FOR RETAIL'!$D$5</f>
        <v>637.4538</v>
      </c>
      <c r="I41" s="398"/>
      <c r="J41" s="398"/>
      <c r="K41" s="398"/>
      <c r="L41" s="422"/>
    </row>
    <row r="42" spans="1:12" ht="16.2" thickBot="1">
      <c r="A42" s="38" t="s">
        <v>74</v>
      </c>
      <c r="B42" s="486">
        <v>2</v>
      </c>
      <c r="C42" s="486"/>
      <c r="D42" s="455"/>
      <c r="E42" s="42">
        <f>((([1]DELTA!AF42*'[1]MARK UP FOR RETAIL'!$D$14)*'[1]MARK UP FOR RETAIL'!$D$11)*'[1]MARK UP FOR RETAIL'!$D$5)+'[1]MARK UP FOR RETAIL'!$G$5</f>
        <v>1413.2556000000002</v>
      </c>
      <c r="F42" s="54">
        <f>((([1]DELTA!AG42*'[1]MARK UP FOR RETAIL'!$D$14)*'[1]MARK UP FOR RETAIL'!$D$11)*'[1]MARK UP FOR RETAIL'!$D$5)+'[1]MARK UP FOR RETAIL'!$G$5</f>
        <v>1691.4420000000002</v>
      </c>
      <c r="G42" s="39"/>
      <c r="H42" s="418">
        <f>(([1]DELTA!AI42*'[1]MARK UP FOR RETAIL'!$D$14)*'[1]MARK UP FOR RETAIL'!$D$11)*'[1]MARK UP FOR RETAIL'!$D$5</f>
        <v>874.07100000000014</v>
      </c>
      <c r="I42" s="419"/>
      <c r="J42" s="419"/>
      <c r="K42" s="419"/>
      <c r="L42" s="420"/>
    </row>
  </sheetData>
  <mergeCells count="53">
    <mergeCell ref="A1:L1"/>
    <mergeCell ref="A3:D5"/>
    <mergeCell ref="E4:G5"/>
    <mergeCell ref="K4:L5"/>
    <mergeCell ref="B6:C6"/>
    <mergeCell ref="J6:J19"/>
    <mergeCell ref="B7:C7"/>
    <mergeCell ref="D7:D16"/>
    <mergeCell ref="B8:C8"/>
    <mergeCell ref="K10:L10"/>
    <mergeCell ref="K9:L9"/>
    <mergeCell ref="K8:L8"/>
    <mergeCell ref="K7:L7"/>
    <mergeCell ref="K6:L6"/>
    <mergeCell ref="K16:L16"/>
    <mergeCell ref="K15:L15"/>
    <mergeCell ref="H42:L42"/>
    <mergeCell ref="H41:L41"/>
    <mergeCell ref="H40:L40"/>
    <mergeCell ref="A24:L25"/>
    <mergeCell ref="B9:C9"/>
    <mergeCell ref="A26:E27"/>
    <mergeCell ref="H26:L27"/>
    <mergeCell ref="B10:C10"/>
    <mergeCell ref="B11:C11"/>
    <mergeCell ref="B12:C12"/>
    <mergeCell ref="B13:C13"/>
    <mergeCell ref="B14:C14"/>
    <mergeCell ref="B15:C15"/>
    <mergeCell ref="E17:G17"/>
    <mergeCell ref="B16:C16"/>
    <mergeCell ref="A17:D17"/>
    <mergeCell ref="B38:C38"/>
    <mergeCell ref="B39:C39"/>
    <mergeCell ref="B42:C42"/>
    <mergeCell ref="D39:D42"/>
    <mergeCell ref="B40:C40"/>
    <mergeCell ref="B41:C41"/>
    <mergeCell ref="K13:L13"/>
    <mergeCell ref="K12:L12"/>
    <mergeCell ref="K11:L11"/>
    <mergeCell ref="K17:L17"/>
    <mergeCell ref="A33:E35"/>
    <mergeCell ref="A18:D18"/>
    <mergeCell ref="E18:G18"/>
    <mergeCell ref="A19:D19"/>
    <mergeCell ref="A21:L22"/>
    <mergeCell ref="H39:L39"/>
    <mergeCell ref="H38:L38"/>
    <mergeCell ref="K19:L19"/>
    <mergeCell ref="K18:L18"/>
    <mergeCell ref="K14:L14"/>
    <mergeCell ref="H36:L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2"/>
  <sheetViews>
    <sheetView tabSelected="1" topLeftCell="A6" workbookViewId="0">
      <selection activeCell="F11" sqref="F11"/>
    </sheetView>
  </sheetViews>
  <sheetFormatPr defaultRowHeight="14.4"/>
  <cols>
    <col min="7" max="7" width="11.109375" customWidth="1"/>
  </cols>
  <sheetData>
    <row r="1" spans="1:12" ht="44.4">
      <c r="A1" s="514" t="s">
        <v>77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6"/>
    </row>
    <row r="2" spans="1:12">
      <c r="A2" s="11"/>
      <c r="B2" s="19"/>
      <c r="C2" s="19"/>
      <c r="D2" s="11"/>
      <c r="E2" s="11"/>
      <c r="F2" s="11"/>
      <c r="G2" s="11"/>
      <c r="H2" s="11"/>
      <c r="I2" s="11"/>
      <c r="J2" s="11"/>
      <c r="K2" s="11"/>
      <c r="L2" s="11"/>
    </row>
    <row r="3" spans="1:12" ht="15" customHeight="1">
      <c r="A3" s="517" t="s">
        <v>1</v>
      </c>
      <c r="B3" s="518"/>
      <c r="C3" s="518"/>
      <c r="D3" s="518"/>
      <c r="E3" s="11"/>
      <c r="F3" s="11"/>
      <c r="G3" s="11"/>
      <c r="H3" s="11"/>
      <c r="I3" s="11"/>
      <c r="J3" s="11"/>
      <c r="K3" s="11"/>
      <c r="L3" s="11"/>
    </row>
    <row r="4" spans="1:12" ht="15" customHeight="1">
      <c r="A4" s="518"/>
      <c r="B4" s="518"/>
      <c r="C4" s="518"/>
      <c r="D4" s="518"/>
      <c r="E4" s="434" t="s">
        <v>2</v>
      </c>
      <c r="F4" s="520"/>
      <c r="G4" s="457"/>
      <c r="H4" s="11"/>
      <c r="I4" s="11"/>
      <c r="J4" s="11"/>
      <c r="K4" s="440"/>
      <c r="L4" s="524"/>
    </row>
    <row r="5" spans="1:12" ht="15" customHeight="1">
      <c r="A5" s="519"/>
      <c r="B5" s="519"/>
      <c r="C5" s="519"/>
      <c r="D5" s="519"/>
      <c r="E5" s="521"/>
      <c r="F5" s="522"/>
      <c r="G5" s="523"/>
      <c r="H5" s="12"/>
      <c r="I5" s="12"/>
      <c r="J5" s="12"/>
      <c r="K5" s="525"/>
      <c r="L5" s="525"/>
    </row>
    <row r="6" spans="1:12" ht="55.2">
      <c r="A6" s="13" t="s">
        <v>40</v>
      </c>
      <c r="B6" s="442" t="s">
        <v>5</v>
      </c>
      <c r="C6" s="443"/>
      <c r="D6" s="51" t="s">
        <v>6</v>
      </c>
      <c r="E6" s="51" t="s">
        <v>7</v>
      </c>
      <c r="F6" s="51" t="s">
        <v>8</v>
      </c>
      <c r="G6" s="51" t="s">
        <v>9</v>
      </c>
      <c r="H6" s="51" t="s">
        <v>10</v>
      </c>
      <c r="I6" s="14" t="s">
        <v>44</v>
      </c>
      <c r="J6" s="493"/>
      <c r="K6" s="505" t="s">
        <v>471</v>
      </c>
      <c r="L6" s="506"/>
    </row>
    <row r="7" spans="1:12" ht="29.25" customHeight="1">
      <c r="A7" s="59" t="s">
        <v>465</v>
      </c>
      <c r="B7" s="381">
        <v>0</v>
      </c>
      <c r="C7" s="382"/>
      <c r="D7" s="454" t="s">
        <v>78</v>
      </c>
      <c r="E7" s="41">
        <f>((([1]CRAFTSMAN!AR7*'[1]MARK UP FOR RETAIL'!$D$11)*'[1]MARK UP FOR RETAIL'!$D$9)*'[1]MARK UP FOR RETAIL'!$D$5)+'[1]MARK UP FOR RETAIL'!$G$5</f>
        <v>465.3612</v>
      </c>
      <c r="F7" s="41">
        <f>((([1]CRAFTSMAN!AS7*'[1]MARK UP FOR RETAIL'!$D$11)*'[1]MARK UP FOR RETAIL'!$D$9)*'[1]MARK UP FOR RETAIL'!$D$5)+'[1]MARK UP FOR RETAIL'!$G$5</f>
        <v>606.17160000000001</v>
      </c>
      <c r="G7" s="41">
        <f>((([1]CRAFTSMAN!AT7*'[1]MARK UP FOR RETAIL'!$D$11)*'[1]MARK UP FOR RETAIL'!$D$9)*'[1]MARK UP FOR RETAIL'!$D$5)+'[1]MARK UP FOR RETAIL'!$G$5</f>
        <v>746.98200000000008</v>
      </c>
      <c r="H7" s="41">
        <f>(([1]CRAFTSMAN!AU7*'[1]MARK UP FOR RETAIL'!$D$10)*'[1]MARK UP FOR RETAIL'!$D$11)*'[1]MARK UP FOR RETAIL'!$D$7</f>
        <v>104.7492</v>
      </c>
      <c r="I7" s="41">
        <f>([1]CRAFTSMAN!AV7*'[1]MARK UP FOR RETAIL'!$D$11)*'[1]MARK UP FOR RETAIL'!$D$5</f>
        <v>141.52320000000003</v>
      </c>
      <c r="J7" s="494"/>
      <c r="K7" s="379">
        <f>([1]CRAFTSMAN!AX7*'[1]MARK UP FOR RETAIL'!$D$11)*'[1]MARK UP FOR RETAIL'!$D$5</f>
        <v>226.02240000000003</v>
      </c>
      <c r="L7" s="380"/>
    </row>
    <row r="8" spans="1:12" ht="15.6">
      <c r="A8" s="55" t="s">
        <v>79</v>
      </c>
      <c r="B8" s="381">
        <v>1</v>
      </c>
      <c r="C8" s="382"/>
      <c r="D8" s="485"/>
      <c r="E8" s="41">
        <f>((([1]CRAFTSMAN!AR8*'[1]MARK UP FOR RETAIL'!$D$11)*'[1]MARK UP FOR RETAIL'!$D$9)*'[1]MARK UP FOR RETAIL'!$D$5)+'[1]MARK UP FOR RETAIL'!$G$5</f>
        <v>523.74599999999998</v>
      </c>
      <c r="F8" s="41">
        <f>((([1]CRAFTSMAN!AS8*'[1]MARK UP FOR RETAIL'!$D$11)*'[1]MARK UP FOR RETAIL'!$D$9)*'[1]MARK UP FOR RETAIL'!$D$5)+'[1]MARK UP FOR RETAIL'!$G$5</f>
        <v>704.05200000000002</v>
      </c>
      <c r="G8" s="41">
        <f>((([1]CRAFTSMAN!AT8*'[1]MARK UP FOR RETAIL'!$D$11)*'[1]MARK UP FOR RETAIL'!$D$9)*'[1]MARK UP FOR RETAIL'!$D$5)+'[1]MARK UP FOR RETAIL'!$G$5</f>
        <v>918.702</v>
      </c>
      <c r="H8" s="41">
        <f>(([1]CRAFTSMAN!AU8*'[1]MARK UP FOR RETAIL'!$D$10)*'[1]MARK UP FOR RETAIL'!$D$11)*'[1]MARK UP FOR RETAIL'!$D$7</f>
        <v>118.4868</v>
      </c>
      <c r="I8" s="41">
        <f>([1]CRAFTSMAN!AV8*'[1]MARK UP FOR RETAIL'!$D$11)*'[1]MARK UP FOR RETAIL'!$D$5</f>
        <v>321.14880000000005</v>
      </c>
      <c r="J8" s="494"/>
      <c r="K8" s="379">
        <f>([1]CRAFTSMAN!AX8*'[1]MARK UP FOR RETAIL'!$D$11)*'[1]MARK UP FOR RETAIL'!$D$5</f>
        <v>275.46480000000008</v>
      </c>
      <c r="L8" s="380"/>
    </row>
    <row r="9" spans="1:12" ht="15.6">
      <c r="A9" s="55" t="s">
        <v>80</v>
      </c>
      <c r="B9" s="381">
        <v>1</v>
      </c>
      <c r="C9" s="382"/>
      <c r="D9" s="485"/>
      <c r="E9" s="41">
        <f>((([1]CRAFTSMAN!AR9*'[1]MARK UP FOR RETAIL'!$D$11)*'[1]MARK UP FOR RETAIL'!$D$9)*'[1]MARK UP FOR RETAIL'!$D$5)+'[1]MARK UP FOR RETAIL'!$G$5</f>
        <v>578.69640000000015</v>
      </c>
      <c r="F9" s="41">
        <f>((([1]CRAFTSMAN!AS9*'[1]MARK UP FOR RETAIL'!$D$11)*'[1]MARK UP FOR RETAIL'!$D$9)*'[1]MARK UP FOR RETAIL'!$D$5)+'[1]MARK UP FOR RETAIL'!$G$5</f>
        <v>795.06360000000006</v>
      </c>
      <c r="G9" s="41">
        <f>((([1]CRAFTSMAN!AT9*'[1]MARK UP FOR RETAIL'!$D$11)*'[1]MARK UP FOR RETAIL'!$D$9)*'[1]MARK UP FOR RETAIL'!$D$5)+'[1]MARK UP FOR RETAIL'!$G$5</f>
        <v>1085.2704000000001</v>
      </c>
      <c r="H9" s="41">
        <f>(([1]CRAFTSMAN!AU9*'[1]MARK UP FOR RETAIL'!$D$10)*'[1]MARK UP FOR RETAIL'!$D$11)*'[1]MARK UP FOR RETAIL'!$D$7</f>
        <v>132.2244</v>
      </c>
      <c r="I9" s="41">
        <f>([1]CRAFTSMAN!AV9*'[1]MARK UP FOR RETAIL'!$D$11)*'[1]MARK UP FOR RETAIL'!$D$5</f>
        <v>395.53920000000005</v>
      </c>
      <c r="J9" s="494"/>
      <c r="K9" s="379">
        <f>([1]CRAFTSMAN!AX9*'[1]MARK UP FOR RETAIL'!$D$11)*'[1]MARK UP FOR RETAIL'!$D$5</f>
        <v>323.14140000000009</v>
      </c>
      <c r="L9" s="380"/>
    </row>
    <row r="10" spans="1:12" ht="15.6">
      <c r="A10" s="55" t="s">
        <v>81</v>
      </c>
      <c r="B10" s="381">
        <v>2</v>
      </c>
      <c r="C10" s="382"/>
      <c r="D10" s="485"/>
      <c r="E10" s="41">
        <f>((([1]CRAFTSMAN!AR10*'[1]MARK UP FOR RETAIL'!$D$11)*'[1]MARK UP FOR RETAIL'!$D$9)*'[1]MARK UP FOR RETAIL'!$D$5)+'[1]MARK UP FOR RETAIL'!$G$5</f>
        <v>649.10159999999996</v>
      </c>
      <c r="F10" s="41">
        <f>((([1]CRAFTSMAN!AS10*'[1]MARK UP FOR RETAIL'!$D$11)*'[1]MARK UP FOR RETAIL'!$D$9)*'[1]MARK UP FOR RETAIL'!$D$5)+'[1]MARK UP FOR RETAIL'!$G$5</f>
        <v>903.24720000000002</v>
      </c>
      <c r="G10" s="41">
        <f>((([1]CRAFTSMAN!AT10*'[1]MARK UP FOR RETAIL'!$D$11)*'[1]MARK UP FOR RETAIL'!$D$9)*'[1]MARK UP FOR RETAIL'!$D$5)+'[1]MARK UP FOR RETAIL'!$G$5</f>
        <v>1255.2732000000001</v>
      </c>
      <c r="H10" s="41">
        <f>(([1]CRAFTSMAN!AU10*'[1]MARK UP FOR RETAIL'!$D$10)*'[1]MARK UP FOR RETAIL'!$D$11)*'[1]MARK UP FOR RETAIL'!$D$7</f>
        <v>147.67920000000004</v>
      </c>
      <c r="I10" s="41">
        <f>([1]CRAFTSMAN!AV10*'[1]MARK UP FOR RETAIL'!$D$11)*'[1]MARK UP FOR RETAIL'!$D$5</f>
        <v>462.67200000000008</v>
      </c>
      <c r="J10" s="494"/>
      <c r="K10" s="379">
        <f>([1]CRAFTSMAN!AX10*'[1]MARK UP FOR RETAIL'!$D$11)*'[1]MARK UP FOR RETAIL'!$D$5</f>
        <v>388.476</v>
      </c>
      <c r="L10" s="380"/>
    </row>
    <row r="11" spans="1:12" ht="15.6">
      <c r="A11" s="55" t="s">
        <v>82</v>
      </c>
      <c r="B11" s="381">
        <v>2</v>
      </c>
      <c r="C11" s="382"/>
      <c r="D11" s="485"/>
      <c r="E11" s="41">
        <f>((([1]CRAFTSMAN!AR11*'[1]MARK UP FOR RETAIL'!$D$11)*'[1]MARK UP FOR RETAIL'!$D$9)*'[1]MARK UP FOR RETAIL'!$D$5)+'[1]MARK UP FOR RETAIL'!$G$5</f>
        <v>755.5680000000001</v>
      </c>
      <c r="F11" s="41">
        <f>((([1]CRAFTSMAN!AS11*'[1]MARK UP FOR RETAIL'!$D$11)*'[1]MARK UP FOR RETAIL'!$D$9)*'[1]MARK UP FOR RETAIL'!$D$5)+'[1]MARK UP FOR RETAIL'!$G$5</f>
        <v>1049.2092000000002</v>
      </c>
      <c r="G11" s="41">
        <f>((([1]CRAFTSMAN!AT11*'[1]MARK UP FOR RETAIL'!$D$11)*'[1]MARK UP FOR RETAIL'!$D$9)*'[1]MARK UP FOR RETAIL'!$D$5)+'[1]MARK UP FOR RETAIL'!$G$5</f>
        <v>1418.4072000000001</v>
      </c>
      <c r="H11" s="41">
        <f>(([1]CRAFTSMAN!AU11*'[1]MARK UP FOR RETAIL'!$D$10)*'[1]MARK UP FOR RETAIL'!$D$11)*'[1]MARK UP FOR RETAIL'!$D$7</f>
        <v>164.85120000000001</v>
      </c>
      <c r="I11" s="41">
        <f>([1]CRAFTSMAN!AV11*'[1]MARK UP FOR RETAIL'!$D$11)*'[1]MARK UP FOR RETAIL'!$D$5</f>
        <v>533.43360000000007</v>
      </c>
      <c r="J11" s="494"/>
      <c r="K11" s="379">
        <f>([1]CRAFTSMAN!AX11*'[1]MARK UP FOR RETAIL'!$D$11)*'[1]MARK UP FOR RETAIL'!$D$5</f>
        <v>527.97420000000011</v>
      </c>
      <c r="L11" s="380"/>
    </row>
    <row r="12" spans="1:12" ht="15.6">
      <c r="A12" s="55" t="s">
        <v>83</v>
      </c>
      <c r="B12" s="381">
        <v>2</v>
      </c>
      <c r="C12" s="382"/>
      <c r="D12" s="485"/>
      <c r="E12" s="41">
        <f>((([1]CRAFTSMAN!AR12*'[1]MARK UP FOR RETAIL'!$D$11)*'[1]MARK UP FOR RETAIL'!$D$9)*'[1]MARK UP FOR RETAIL'!$D$5)+'[1]MARK UP FOR RETAIL'!$G$5</f>
        <v>896.37840000000006</v>
      </c>
      <c r="F12" s="41">
        <f>((([1]CRAFTSMAN!AS12*'[1]MARK UP FOR RETAIL'!$D$11)*'[1]MARK UP FOR RETAIL'!$D$9)*'[1]MARK UP FOR RETAIL'!$D$5)+'[1]MARK UP FOR RETAIL'!$G$5</f>
        <v>1220.9292000000003</v>
      </c>
      <c r="G12" s="41">
        <f>((([1]CRAFTSMAN!AT12*'[1]MARK UP FOR RETAIL'!$D$11)*'[1]MARK UP FOR RETAIL'!$D$9)*'[1]MARK UP FOR RETAIL'!$D$5)+'[1]MARK UP FOR RETAIL'!$G$5</f>
        <v>1643.3604000000003</v>
      </c>
      <c r="H12" s="41">
        <f>(([1]CRAFTSMAN!AU12*'[1]MARK UP FOR RETAIL'!$D$10)*'[1]MARK UP FOR RETAIL'!$D$11)*'[1]MARK UP FOR RETAIL'!$D$7</f>
        <v>182.0232</v>
      </c>
      <c r="I12" s="41">
        <f>([1]CRAFTSMAN!AV12*'[1]MARK UP FOR RETAIL'!$D$11)*'[1]MARK UP FOR RETAIL'!$D$5</f>
        <v>607.82400000000018</v>
      </c>
      <c r="J12" s="494"/>
      <c r="K12" s="379">
        <f>([1]CRAFTSMAN!AX12*'[1]MARK UP FOR RETAIL'!$D$11)*'[1]MARK UP FOR RETAIL'!$D$5</f>
        <v>656.87760000000003</v>
      </c>
      <c r="L12" s="380"/>
    </row>
    <row r="13" spans="1:12" ht="15.6">
      <c r="A13" s="55" t="s">
        <v>84</v>
      </c>
      <c r="B13" s="381">
        <v>3</v>
      </c>
      <c r="C13" s="382"/>
      <c r="D13" s="485"/>
      <c r="E13" s="41">
        <f>((([1]CRAFTSMAN!AR13*'[1]MARK UP FOR RETAIL'!$D$11)*'[1]MARK UP FOR RETAIL'!$D$9)*'[1]MARK UP FOR RETAIL'!$D$5)+'[1]MARK UP FOR RETAIL'!$G$5</f>
        <v>1057.7952</v>
      </c>
      <c r="F13" s="41">
        <f>((([1]CRAFTSMAN!AS13*'[1]MARK UP FOR RETAIL'!$D$11)*'[1]MARK UP FOR RETAIL'!$D$9)*'[1]MARK UP FOR RETAIL'!$D$5)+'[1]MARK UP FOR RETAIL'!$G$5</f>
        <v>1416.6899999999998</v>
      </c>
      <c r="G13" s="41">
        <f>((([1]CRAFTSMAN!AT13*'[1]MARK UP FOR RETAIL'!$D$11)*'[1]MARK UP FOR RETAIL'!$D$9)*'[1]MARK UP FOR RETAIL'!$D$5)+'[1]MARK UP FOR RETAIL'!$G$5</f>
        <v>1837.404</v>
      </c>
      <c r="H13" s="41">
        <f>(([1]CRAFTSMAN!AU13*'[1]MARK UP FOR RETAIL'!$D$10)*'[1]MARK UP FOR RETAIL'!$D$11)*'[1]MARK UP FOR RETAIL'!$D$7</f>
        <v>199.1952</v>
      </c>
      <c r="I13" s="41">
        <f>([1]CRAFTSMAN!AV13*'[1]MARK UP FOR RETAIL'!$D$11)*'[1]MARK UP FOR RETAIL'!$D$5</f>
        <v>676.77120000000002</v>
      </c>
      <c r="J13" s="494"/>
      <c r="K13" s="379">
        <f>([1]CRAFTSMAN!AX13*'[1]MARK UP FOR RETAIL'!$D$11)*'[1]MARK UP FOR RETAIL'!$D$5</f>
        <v>794.61000000000013</v>
      </c>
      <c r="L13" s="380"/>
    </row>
    <row r="14" spans="1:12" ht="15.6">
      <c r="A14" s="55" t="s">
        <v>85</v>
      </c>
      <c r="B14" s="381">
        <v>3</v>
      </c>
      <c r="C14" s="382"/>
      <c r="D14" s="485"/>
      <c r="E14" s="41">
        <f>((([1]CRAFTSMAN!AR14*'[1]MARK UP FOR RETAIL'!$D$11)*'[1]MARK UP FOR RETAIL'!$D$9)*'[1]MARK UP FOR RETAIL'!$D$5)+'[1]MARK UP FOR RETAIL'!$G$5</f>
        <v>1227.7980000000002</v>
      </c>
      <c r="F14" s="41">
        <f>((([1]CRAFTSMAN!AS14*'[1]MARK UP FOR RETAIL'!$D$11)*'[1]MARK UP FOR RETAIL'!$D$9)*'[1]MARK UP FOR RETAIL'!$D$5)+'[1]MARK UP FOR RETAIL'!$G$5</f>
        <v>1621.0368000000001</v>
      </c>
      <c r="G14" s="41">
        <f>((([1]CRAFTSMAN!AT14*'[1]MARK UP FOR RETAIL'!$D$11)*'[1]MARK UP FOR RETAIL'!$D$9)*'[1]MARK UP FOR RETAIL'!$D$5)+'[1]MARK UP FOR RETAIL'!$G$5</f>
        <v>2086.3980000000001</v>
      </c>
      <c r="H14" s="41">
        <f>(([1]CRAFTSMAN!AU14*'[1]MARK UP FOR RETAIL'!$D$10)*'[1]MARK UP FOR RETAIL'!$D$11)*'[1]MARK UP FOR RETAIL'!$D$7</f>
        <v>212.93279999999999</v>
      </c>
      <c r="I14" s="41">
        <f>([1]CRAFTSMAN!AV14*'[1]MARK UP FOR RETAIL'!$D$11)*'[1]MARK UP FOR RETAIL'!$D$5</f>
        <v>747.53280000000018</v>
      </c>
      <c r="J14" s="494"/>
      <c r="K14" s="379">
        <f>([1]CRAFTSMAN!AX14*'[1]MARK UP FOR RETAIL'!$D$11)*'[1]MARK UP FOR RETAIL'!$D$5</f>
        <v>941.17140000000006</v>
      </c>
      <c r="L14" s="380"/>
    </row>
    <row r="15" spans="1:12" ht="15.6">
      <c r="A15" s="55" t="s">
        <v>86</v>
      </c>
      <c r="B15" s="381">
        <v>4</v>
      </c>
      <c r="C15" s="382"/>
      <c r="D15" s="485"/>
      <c r="E15" s="41">
        <f>((([1]CRAFTSMAN!AR15*'[1]MARK UP FOR RETAIL'!$D$11)*'[1]MARK UP FOR RETAIL'!$D$9)*'[1]MARK UP FOR RETAIL'!$D$5)+'[1]MARK UP FOR RETAIL'!$G$5</f>
        <v>1416.6899999999998</v>
      </c>
      <c r="F15" s="41">
        <f>((([1]CRAFTSMAN!AS15*'[1]MARK UP FOR RETAIL'!$D$11)*'[1]MARK UP FOR RETAIL'!$D$9)*'[1]MARK UP FOR RETAIL'!$D$5)+'[1]MARK UP FOR RETAIL'!$G$5</f>
        <v>1839.1212</v>
      </c>
      <c r="G15" s="41">
        <f>((([1]CRAFTSMAN!AT15*'[1]MARK UP FOR RETAIL'!$D$11)*'[1]MARK UP FOR RETAIL'!$D$9)*'[1]MARK UP FOR RETAIL'!$D$5)+'[1]MARK UP FOR RETAIL'!$G$5</f>
        <v>2355.9984000000004</v>
      </c>
      <c r="H15" s="41">
        <f>(([1]CRAFTSMAN!AU15*'[1]MARK UP FOR RETAIL'!$D$10)*'[1]MARK UP FOR RETAIL'!$D$11)*'[1]MARK UP FOR RETAIL'!$D$7</f>
        <v>228.38760000000005</v>
      </c>
      <c r="I15" s="41">
        <f>([1]CRAFTSMAN!AV15*'[1]MARK UP FOR RETAIL'!$D$11)*'[1]MARK UP FOR RETAIL'!$D$5</f>
        <v>820.10880000000009</v>
      </c>
      <c r="J15" s="494"/>
      <c r="K15" s="379">
        <f>([1]CRAFTSMAN!AX15*'[1]MARK UP FOR RETAIL'!$D$11)*'[1]MARK UP FOR RETAIL'!$D$5</f>
        <v>1124.8146000000002</v>
      </c>
      <c r="L15" s="380"/>
    </row>
    <row r="16" spans="1:12" ht="15.6">
      <c r="A16" s="55" t="s">
        <v>87</v>
      </c>
      <c r="B16" s="381">
        <v>4</v>
      </c>
      <c r="C16" s="382"/>
      <c r="D16" s="485"/>
      <c r="E16" s="41">
        <f>((([1]CRAFTSMAN!AR16*'[1]MARK UP FOR RETAIL'!$D$11)*'[1]MARK UP FOR RETAIL'!$D$9)*'[1]MARK UP FOR RETAIL'!$D$5)+'[1]MARK UP FOR RETAIL'!$G$5</f>
        <v>1626.1884000000002</v>
      </c>
      <c r="F16" s="41">
        <f>((([1]CRAFTSMAN!AS16*'[1]MARK UP FOR RETAIL'!$D$11)*'[1]MARK UP FOR RETAIL'!$D$9)*'[1]MARK UP FOR RETAIL'!$D$5)+'[1]MARK UP FOR RETAIL'!$G$5</f>
        <v>2082.9636</v>
      </c>
      <c r="G16" s="41">
        <f>((([1]CRAFTSMAN!AT16*'[1]MARK UP FOR RETAIL'!$D$11)*'[1]MARK UP FOR RETAIL'!$D$9)*'[1]MARK UP FOR RETAIL'!$D$5)+'[1]MARK UP FOR RETAIL'!$G$5</f>
        <v>2642.7708000000002</v>
      </c>
      <c r="H16" s="41">
        <f>(([1]CRAFTSMAN!AU16*'[1]MARK UP FOR RETAIL'!$D$10)*'[1]MARK UP FOR RETAIL'!$D$11)*'[1]MARK UP FOR RETAIL'!$D$7</f>
        <v>245.55960000000005</v>
      </c>
      <c r="I16" s="41">
        <f>([1]CRAFTSMAN!AV16*'[1]MARK UP FOR RETAIL'!$D$11)*'[1]MARK UP FOR RETAIL'!$D$5</f>
        <v>896.31360000000006</v>
      </c>
      <c r="J16" s="494"/>
      <c r="K16" s="379">
        <f>([1]CRAFTSMAN!AX16*'[1]MARK UP FOR RETAIL'!$D$11)*'[1]MARK UP FOR RETAIL'!$D$5</f>
        <v>1306.692</v>
      </c>
      <c r="L16" s="380"/>
    </row>
    <row r="17" spans="1:12" ht="15.75" customHeight="1">
      <c r="A17" s="400" t="s">
        <v>88</v>
      </c>
      <c r="B17" s="401"/>
      <c r="C17" s="401"/>
      <c r="D17" s="402"/>
      <c r="E17" s="397">
        <f>((([1]CRAFTSMAN!AR17*'[1]MARK UP FOR RETAIL'!$D$9)*'[1]MARK UP FOR RETAIL'!$D$11)*'[1]MARK UP FOR RETAIL'!$D$5)</f>
        <v>109.9008</v>
      </c>
      <c r="F17" s="398"/>
      <c r="G17" s="399"/>
      <c r="H17" s="41">
        <f>(([1]CRAFTSMAN!AU17*'[1]MARK UP FOR RETAIL'!$D$10)*'[1]MARK UP FOR RETAIL'!$D$11)*'[1]MARK UP FOR RETAIL'!$D$7</f>
        <v>25.757999999999999</v>
      </c>
      <c r="I17" s="41" t="s">
        <v>23</v>
      </c>
      <c r="J17" s="494"/>
      <c r="K17" s="379">
        <f>([1]CRAFTSMAN!AX17*'[1]MARK UP FOR RETAIL'!$D$11)*'[1]MARK UP FOR RETAIL'!$D$5</f>
        <v>49.442400000000006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((([1]CRAFTSMAN!AR18*'[1]MARK UP FOR RETAIL'!$D$10)*'[1]MARK UP FOR RETAIL'!$D$11)*'[1]MARK UP FOR RETAIL'!$D$7)</f>
        <v>39.495600000000003</v>
      </c>
      <c r="F18" s="398"/>
      <c r="G18" s="399"/>
      <c r="H18" s="41" t="s">
        <v>23</v>
      </c>
      <c r="I18" s="41" t="s">
        <v>23</v>
      </c>
      <c r="J18" s="494"/>
      <c r="K18" s="379">
        <f>([1]CRAFTSMAN!AX18*'[1]MARK UP FOR RETAIL'!$D$11)*'[1]MARK UP FOR RETAIL'!$D$5</f>
        <v>28.252800000000004</v>
      </c>
      <c r="L18" s="380"/>
    </row>
    <row r="19" spans="1:12" ht="15.6">
      <c r="A19" s="426" t="s">
        <v>25</v>
      </c>
      <c r="B19" s="427"/>
      <c r="C19" s="427"/>
      <c r="D19" s="428"/>
      <c r="E19" s="16">
        <f>((([1]CRAFTSMAN!AR19*'[1]MARK UP FOR RETAIL'!$D$9)*'[1]MARK UP FOR RETAIL'!$D$11)*'[1]MARK UP FOR RETAIL'!$D$5)</f>
        <v>-58.384799999999998</v>
      </c>
      <c r="F19" s="16">
        <f>((([1]CRAFTSMAN!AS19*'[1]MARK UP FOR RETAIL'!$D$9)*'[1]MARK UP FOR RETAIL'!$D$11)*'[1]MARK UP FOR RETAIL'!$D$5)</f>
        <v>-97.880400000000009</v>
      </c>
      <c r="G19" s="16">
        <f>((([1]CRAFTSMAN!AT19*'[1]MARK UP FOR RETAIL'!$D$9)*'[1]MARK UP FOR RETAIL'!$D$11)*'[1]MARK UP FOR RETAIL'!$D$5)</f>
        <v>-106.46639999999999</v>
      </c>
      <c r="H19" s="16">
        <f>(([1]CRAFTSMAN!AU19*'[1]MARK UP FOR RETAIL'!$D$10)*'[1]MARK UP FOR RETAIL'!$D$11)*'[1]MARK UP FOR RETAIL'!$D$7</f>
        <v>-17.172000000000001</v>
      </c>
      <c r="I19" s="17"/>
      <c r="J19" s="495"/>
      <c r="K19" s="450">
        <f>([1]CRAFTSMAN!AX19*'[1]MARK UP FOR RETAIL'!$D$11)*'[1]MARK UP FOR RETAIL'!$D$5</f>
        <v>-44.14500000000001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5" thickBot="1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5" customHeight="1">
      <c r="A23" s="508" t="s">
        <v>89</v>
      </c>
      <c r="B23" s="509"/>
      <c r="C23" s="509"/>
      <c r="D23" s="509"/>
      <c r="E23" s="509"/>
      <c r="F23" s="509"/>
      <c r="G23" s="509"/>
      <c r="H23" s="509"/>
      <c r="I23" s="509"/>
      <c r="J23" s="509"/>
      <c r="K23" s="509"/>
      <c r="L23" s="510"/>
    </row>
    <row r="24" spans="1:12" ht="15" customHeight="1">
      <c r="A24" s="511"/>
      <c r="B24" s="512"/>
      <c r="C24" s="512"/>
      <c r="D24" s="512"/>
      <c r="E24" s="512"/>
      <c r="F24" s="512"/>
      <c r="G24" s="512"/>
      <c r="H24" s="512"/>
      <c r="I24" s="512"/>
      <c r="J24" s="512"/>
      <c r="K24" s="512"/>
      <c r="L24" s="513"/>
    </row>
    <row r="25" spans="1:12" ht="20.399999999999999">
      <c r="A25" s="391" t="s">
        <v>27</v>
      </c>
      <c r="B25" s="392"/>
      <c r="C25" s="392"/>
      <c r="D25" s="392"/>
      <c r="E25" s="392"/>
      <c r="F25" s="20"/>
      <c r="G25" s="21"/>
      <c r="H25" s="393" t="s">
        <v>28</v>
      </c>
      <c r="I25" s="393"/>
      <c r="J25" s="393"/>
      <c r="K25" s="393"/>
      <c r="L25" s="394"/>
    </row>
    <row r="26" spans="1:12" ht="20.399999999999999">
      <c r="A26" s="391"/>
      <c r="B26" s="392"/>
      <c r="C26" s="392"/>
      <c r="D26" s="392"/>
      <c r="E26" s="392"/>
      <c r="F26" s="20"/>
      <c r="G26" s="22"/>
      <c r="H26" s="395"/>
      <c r="I26" s="395"/>
      <c r="J26" s="395"/>
      <c r="K26" s="395"/>
      <c r="L26" s="396"/>
    </row>
    <row r="27" spans="1:12" ht="15.6">
      <c r="A27" s="23" t="s">
        <v>29</v>
      </c>
      <c r="B27" s="24"/>
      <c r="C27" s="24"/>
      <c r="D27" s="25"/>
      <c r="E27" s="25"/>
      <c r="F27" s="25"/>
      <c r="G27" s="26"/>
      <c r="H27" s="26" t="s">
        <v>30</v>
      </c>
      <c r="I27" s="27"/>
      <c r="J27" s="27"/>
      <c r="K27" s="27"/>
      <c r="L27" s="28"/>
    </row>
    <row r="28" spans="1:12" ht="15.6">
      <c r="A28" s="23" t="s">
        <v>90</v>
      </c>
      <c r="B28" s="24"/>
      <c r="C28" s="24"/>
      <c r="D28" s="25"/>
      <c r="E28" s="25"/>
      <c r="F28" s="25"/>
      <c r="G28" s="26"/>
      <c r="H28" s="26" t="s">
        <v>73</v>
      </c>
      <c r="I28" s="27"/>
      <c r="J28" s="27"/>
      <c r="K28" s="27"/>
      <c r="L28" s="28"/>
    </row>
    <row r="29" spans="1:12" ht="15.6">
      <c r="A29" s="23" t="s">
        <v>33</v>
      </c>
      <c r="B29" s="24"/>
      <c r="C29" s="24"/>
      <c r="D29" s="25"/>
      <c r="E29" s="25"/>
      <c r="F29" s="25"/>
      <c r="G29" s="26"/>
      <c r="H29" s="26" t="s">
        <v>34</v>
      </c>
      <c r="I29" s="27"/>
      <c r="J29" s="27"/>
      <c r="K29" s="27"/>
      <c r="L29" s="28"/>
    </row>
    <row r="30" spans="1:12" ht="15.6">
      <c r="A30" s="23" t="s">
        <v>35</v>
      </c>
      <c r="B30" s="24"/>
      <c r="C30" s="24"/>
      <c r="D30" s="25"/>
      <c r="E30" s="25"/>
      <c r="F30" s="25"/>
      <c r="G30" s="26"/>
      <c r="H30" s="26" t="s">
        <v>36</v>
      </c>
      <c r="I30" s="27"/>
      <c r="J30" s="27"/>
      <c r="K30" s="27"/>
      <c r="L30" s="28"/>
    </row>
    <row r="31" spans="1:12" ht="15.6">
      <c r="A31" s="23"/>
      <c r="B31" s="24"/>
      <c r="C31" s="24"/>
      <c r="D31" s="25"/>
      <c r="E31" s="25"/>
      <c r="F31" s="25"/>
      <c r="G31" s="26"/>
      <c r="H31" s="26" t="s">
        <v>37</v>
      </c>
      <c r="I31" s="27"/>
      <c r="J31" s="27"/>
      <c r="K31" s="27"/>
      <c r="L31" s="28"/>
    </row>
    <row r="32" spans="1:12" ht="15.6">
      <c r="A32" s="407"/>
      <c r="B32" s="452"/>
      <c r="C32" s="452"/>
      <c r="D32" s="452"/>
      <c r="E32" s="452"/>
      <c r="F32" s="25"/>
      <c r="G32" s="26"/>
      <c r="H32" s="26" t="s">
        <v>38</v>
      </c>
      <c r="I32" s="27"/>
      <c r="J32" s="27"/>
      <c r="K32" s="27"/>
      <c r="L32" s="28"/>
    </row>
    <row r="33" spans="1:12" ht="15.6">
      <c r="A33" s="453"/>
      <c r="B33" s="452"/>
      <c r="C33" s="452"/>
      <c r="D33" s="452"/>
      <c r="E33" s="452"/>
      <c r="F33" s="25"/>
      <c r="G33" s="26"/>
      <c r="H33" s="26" t="s">
        <v>39</v>
      </c>
      <c r="I33" s="27"/>
      <c r="J33" s="27"/>
      <c r="K33" s="27"/>
      <c r="L33" s="28"/>
    </row>
    <row r="34" spans="1:12" ht="15" customHeight="1">
      <c r="A34" s="453"/>
      <c r="B34" s="452"/>
      <c r="C34" s="452"/>
      <c r="D34" s="452"/>
      <c r="E34" s="452"/>
      <c r="F34" s="25"/>
      <c r="G34" s="25"/>
      <c r="H34" s="25"/>
      <c r="I34" s="25"/>
      <c r="J34" s="25"/>
      <c r="K34" s="25"/>
      <c r="L34" s="29"/>
    </row>
    <row r="35" spans="1:12" ht="20.25" customHeight="1">
      <c r="A35" s="30"/>
      <c r="B35" s="24"/>
      <c r="C35" s="24"/>
      <c r="D35" s="25"/>
      <c r="E35" s="25"/>
      <c r="F35" s="25"/>
      <c r="G35" s="31"/>
      <c r="H35" s="502"/>
      <c r="I35" s="503"/>
      <c r="J35" s="503"/>
      <c r="K35" s="503"/>
      <c r="L35" s="504"/>
    </row>
    <row r="36" spans="1:12" ht="21" thickBot="1">
      <c r="A36" s="32"/>
      <c r="B36" s="24"/>
      <c r="C36" s="24"/>
      <c r="D36" s="25"/>
      <c r="E36" s="25"/>
      <c r="F36" s="25"/>
      <c r="G36" s="31"/>
      <c r="H36" s="503"/>
      <c r="I36" s="503"/>
      <c r="J36" s="503"/>
      <c r="K36" s="503"/>
      <c r="L36" s="504"/>
    </row>
    <row r="37" spans="1:12" ht="55.2">
      <c r="A37" s="33" t="s">
        <v>40</v>
      </c>
      <c r="B37" s="411" t="s">
        <v>5</v>
      </c>
      <c r="C37" s="412"/>
      <c r="D37" s="34" t="s">
        <v>6</v>
      </c>
      <c r="E37" s="34" t="s">
        <v>7</v>
      </c>
      <c r="F37" s="35" t="s">
        <v>8</v>
      </c>
      <c r="G37" s="76"/>
      <c r="H37" s="499" t="s">
        <v>471</v>
      </c>
      <c r="I37" s="500"/>
      <c r="J37" s="500"/>
      <c r="K37" s="500"/>
      <c r="L37" s="501"/>
    </row>
    <row r="38" spans="1:12" ht="15.75" customHeight="1">
      <c r="A38" s="56" t="s">
        <v>79</v>
      </c>
      <c r="B38" s="485">
        <v>1</v>
      </c>
      <c r="C38" s="485"/>
      <c r="D38" s="454" t="s">
        <v>78</v>
      </c>
      <c r="E38" s="41">
        <f>((([1]CRAFTSMAN!AR38*'[1]MARK UP FOR RETAIL'!$D$14)*'[1]MARK UP FOR RETAIL'!$D$11)*'[1]MARK UP FOR RETAIL'!$D$5)+'[1]MARK UP FOR RETAIL'!$G$5</f>
        <v>827.69040000000007</v>
      </c>
      <c r="F38" s="53">
        <f>((([1]CRAFTSMAN!AS38*'[1]MARK UP FOR RETAIL'!$D$14)*'[1]MARK UP FOR RETAIL'!$D$11)*'[1]MARK UP FOR RETAIL'!$D$5)+'[1]MARK UP FOR RETAIL'!$G$5</f>
        <v>1009.7136000000002</v>
      </c>
      <c r="G38" s="37"/>
      <c r="H38" s="421">
        <f>(([1]CRAFTSMAN!AU38*'[1]MARK UP FOR RETAIL'!$D$14)*'[1]MARK UP FOR RETAIL'!$D$11)*'[1]MARK UP FOR RETAIL'!$D$5</f>
        <v>402.60239999999999</v>
      </c>
      <c r="I38" s="398"/>
      <c r="J38" s="398"/>
      <c r="K38" s="398"/>
      <c r="L38" s="422"/>
    </row>
    <row r="39" spans="1:12" ht="15.6">
      <c r="A39" s="56" t="s">
        <v>80</v>
      </c>
      <c r="B39" s="485">
        <v>1</v>
      </c>
      <c r="C39" s="485"/>
      <c r="D39" s="454"/>
      <c r="E39" s="41">
        <f>((([1]CRAFTSMAN!AR39*'[1]MARK UP FOR RETAIL'!$D$14)*'[1]MARK UP FOR RETAIL'!$D$11)*'[1]MARK UP FOR RETAIL'!$D$5)+'[1]MARK UP FOR RETAIL'!$G$5</f>
        <v>920.41920000000005</v>
      </c>
      <c r="F39" s="53">
        <f>((([1]CRAFTSMAN!AS39*'[1]MARK UP FOR RETAIL'!$D$14)*'[1]MARK UP FOR RETAIL'!$D$11)*'[1]MARK UP FOR RETAIL'!$D$5)+'[1]MARK UP FOR RETAIL'!$G$5</f>
        <v>1140.2208000000001</v>
      </c>
      <c r="G39" s="37"/>
      <c r="H39" s="421">
        <f>(([1]CRAFTSMAN!AU39*'[1]MARK UP FOR RETAIL'!$D$14)*'[1]MARK UP FOR RETAIL'!$D$11)*'[1]MARK UP FOR RETAIL'!$D$5</f>
        <v>483.82920000000001</v>
      </c>
      <c r="I39" s="398"/>
      <c r="J39" s="398"/>
      <c r="K39" s="398"/>
      <c r="L39" s="422"/>
    </row>
    <row r="40" spans="1:12" ht="15.6">
      <c r="A40" s="56" t="s">
        <v>81</v>
      </c>
      <c r="B40" s="485">
        <v>2</v>
      </c>
      <c r="C40" s="485"/>
      <c r="D40" s="454"/>
      <c r="E40" s="41">
        <f>((([1]CRAFTSMAN!AR40*'[1]MARK UP FOR RETAIL'!$D$14)*'[1]MARK UP FOR RETAIL'!$D$11)*'[1]MARK UP FOR RETAIL'!$D$5)+'[1]MARK UP FOR RETAIL'!$G$5</f>
        <v>1040.6232</v>
      </c>
      <c r="F40" s="53">
        <f>((([1]CRAFTSMAN!AS40*'[1]MARK UP FOR RETAIL'!$D$14)*'[1]MARK UP FOR RETAIL'!$D$11)*'[1]MARK UP FOR RETAIL'!$D$5)+'[1]MARK UP FOR RETAIL'!$G$5</f>
        <v>1298.2031999999999</v>
      </c>
      <c r="G40" s="37"/>
      <c r="H40" s="421">
        <f>(([1]CRAFTSMAN!AU40*'[1]MARK UP FOR RETAIL'!$D$14)*'[1]MARK UP FOR RETAIL'!$D$11)*'[1]MARK UP FOR RETAIL'!$D$5</f>
        <v>584.47980000000007</v>
      </c>
      <c r="I40" s="398"/>
      <c r="J40" s="398"/>
      <c r="K40" s="398"/>
      <c r="L40" s="422"/>
    </row>
    <row r="41" spans="1:12" ht="15.6">
      <c r="A41" s="56" t="s">
        <v>82</v>
      </c>
      <c r="B41" s="381">
        <v>2</v>
      </c>
      <c r="C41" s="382"/>
      <c r="D41" s="454"/>
      <c r="E41" s="41">
        <f>((([1]CRAFTSMAN!AR41*'[1]MARK UP FOR RETAIL'!$D$14)*'[1]MARK UP FOR RETAIL'!$D$11)*'[1]MARK UP FOR RETAIL'!$D$5)+'[1]MARK UP FOR RETAIL'!$G$5</f>
        <v>1217.4948000000002</v>
      </c>
      <c r="F41" s="53">
        <f>((([1]CRAFTSMAN!AS41*'[1]MARK UP FOR RETAIL'!$D$14)*'[1]MARK UP FOR RETAIL'!$D$11)*'[1]MARK UP FOR RETAIL'!$D$5)+'[1]MARK UP FOR RETAIL'!$G$5</f>
        <v>1512.8532000000002</v>
      </c>
      <c r="G41" s="37"/>
      <c r="H41" s="421">
        <f>(([1]CRAFTSMAN!AU41*'[1]MARK UP FOR RETAIL'!$D$14)*'[1]MARK UP FOR RETAIL'!$D$11)*'[1]MARK UP FOR RETAIL'!$D$5</f>
        <v>769.88880000000006</v>
      </c>
      <c r="I41" s="398"/>
      <c r="J41" s="398"/>
      <c r="K41" s="398"/>
      <c r="L41" s="422"/>
    </row>
    <row r="42" spans="1:12" ht="16.2" thickBot="1">
      <c r="A42" s="57" t="s">
        <v>83</v>
      </c>
      <c r="B42" s="507">
        <v>2</v>
      </c>
      <c r="C42" s="507"/>
      <c r="D42" s="455"/>
      <c r="E42" s="42">
        <f>((([1]CRAFTSMAN!AR42*'[1]MARK UP FOR RETAIL'!$D$14)*'[1]MARK UP FOR RETAIL'!$D$11)*'[1]MARK UP FOR RETAIL'!$D$5)+'[1]MARK UP FOR RETAIL'!$G$5</f>
        <v>1390.932</v>
      </c>
      <c r="F42" s="54">
        <f>((([1]CRAFTSMAN!AS42*'[1]MARK UP FOR RETAIL'!$D$14)*'[1]MARK UP FOR RETAIL'!$D$11)*'[1]MARK UP FOR RETAIL'!$D$5)+'[1]MARK UP FOR RETAIL'!$G$5</f>
        <v>1718.9172000000001</v>
      </c>
      <c r="G42" s="39"/>
      <c r="H42" s="418">
        <f>(([1]CRAFTSMAN!AU42*'[1]MARK UP FOR RETAIL'!$D$14)*'[1]MARK UP FOR RETAIL'!$D$11)*'[1]MARK UP FOR RETAIL'!$D$5</f>
        <v>934.10820000000012</v>
      </c>
      <c r="I42" s="419"/>
      <c r="J42" s="419"/>
      <c r="K42" s="419"/>
      <c r="L42" s="420"/>
    </row>
  </sheetData>
  <mergeCells count="54">
    <mergeCell ref="B14:C14"/>
    <mergeCell ref="A25:E26"/>
    <mergeCell ref="A1:L1"/>
    <mergeCell ref="A3:D5"/>
    <mergeCell ref="E4:G5"/>
    <mergeCell ref="K4:L5"/>
    <mergeCell ref="B6:C6"/>
    <mergeCell ref="J6:J19"/>
    <mergeCell ref="B7:C7"/>
    <mergeCell ref="D7:D16"/>
    <mergeCell ref="B8:C8"/>
    <mergeCell ref="B9:C9"/>
    <mergeCell ref="B10:C10"/>
    <mergeCell ref="B11:C11"/>
    <mergeCell ref="B12:C12"/>
    <mergeCell ref="B13:C13"/>
    <mergeCell ref="B37:C37"/>
    <mergeCell ref="B15:C15"/>
    <mergeCell ref="B16:C16"/>
    <mergeCell ref="A17:D17"/>
    <mergeCell ref="A18:D18"/>
    <mergeCell ref="A32:E34"/>
    <mergeCell ref="E18:G18"/>
    <mergeCell ref="A19:D19"/>
    <mergeCell ref="A23:L24"/>
    <mergeCell ref="E17:G17"/>
    <mergeCell ref="H25:L26"/>
    <mergeCell ref="K18:L18"/>
    <mergeCell ref="B40:C40"/>
    <mergeCell ref="B38:C38"/>
    <mergeCell ref="D38:D42"/>
    <mergeCell ref="B39:C39"/>
    <mergeCell ref="B41:C41"/>
    <mergeCell ref="B42:C42"/>
    <mergeCell ref="K12:L12"/>
    <mergeCell ref="K8:L8"/>
    <mergeCell ref="K7:L7"/>
    <mergeCell ref="K6:L6"/>
    <mergeCell ref="K16:L16"/>
    <mergeCell ref="K15:L15"/>
    <mergeCell ref="K14:L14"/>
    <mergeCell ref="K13:L13"/>
    <mergeCell ref="K11:L11"/>
    <mergeCell ref="K10:L10"/>
    <mergeCell ref="K9:L9"/>
    <mergeCell ref="H42:L42"/>
    <mergeCell ref="K17:L17"/>
    <mergeCell ref="K19:L19"/>
    <mergeCell ref="H41:L41"/>
    <mergeCell ref="H40:L40"/>
    <mergeCell ref="H39:L39"/>
    <mergeCell ref="H38:L38"/>
    <mergeCell ref="H37:L37"/>
    <mergeCell ref="H35:L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3"/>
  <sheetViews>
    <sheetView topLeftCell="A5" zoomScale="70" zoomScaleNormal="70" workbookViewId="0">
      <selection activeCell="A18" sqref="A1:L43"/>
    </sheetView>
  </sheetViews>
  <sheetFormatPr defaultRowHeight="14.4"/>
  <cols>
    <col min="7" max="7" width="11.33203125" customWidth="1"/>
  </cols>
  <sheetData>
    <row r="1" spans="1:12" ht="44.4">
      <c r="A1" s="514" t="s">
        <v>91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6"/>
    </row>
    <row r="2" spans="1:12" ht="15" customHeight="1">
      <c r="A2" s="517" t="s">
        <v>1</v>
      </c>
      <c r="B2" s="518"/>
      <c r="C2" s="518"/>
      <c r="D2" s="518"/>
      <c r="E2" s="11"/>
      <c r="F2" s="11"/>
      <c r="G2" s="11"/>
      <c r="H2" s="11"/>
      <c r="I2" s="11"/>
      <c r="J2" s="11"/>
      <c r="K2" s="11"/>
      <c r="L2" s="11"/>
    </row>
    <row r="3" spans="1:12" ht="15" customHeight="1">
      <c r="A3" s="518"/>
      <c r="B3" s="518"/>
      <c r="C3" s="518"/>
      <c r="D3" s="518"/>
      <c r="E3" s="434" t="s">
        <v>2</v>
      </c>
      <c r="F3" s="435"/>
      <c r="G3" s="436"/>
      <c r="H3" s="11"/>
      <c r="I3" s="11"/>
      <c r="J3" s="11"/>
      <c r="K3" s="440"/>
      <c r="L3" s="524"/>
    </row>
    <row r="4" spans="1:12" ht="15" customHeight="1">
      <c r="A4" s="519"/>
      <c r="B4" s="519"/>
      <c r="C4" s="519"/>
      <c r="D4" s="519"/>
      <c r="E4" s="437"/>
      <c r="F4" s="438"/>
      <c r="G4" s="439"/>
      <c r="H4" s="12"/>
      <c r="I4" s="12"/>
      <c r="J4" s="12"/>
      <c r="K4" s="525"/>
      <c r="L4" s="525"/>
    </row>
    <row r="5" spans="1:12" ht="55.2">
      <c r="A5" s="13" t="s">
        <v>40</v>
      </c>
      <c r="B5" s="442" t="s">
        <v>5</v>
      </c>
      <c r="C5" s="443"/>
      <c r="D5" s="51" t="s">
        <v>6</v>
      </c>
      <c r="E5" s="51" t="s">
        <v>7</v>
      </c>
      <c r="F5" s="51" t="s">
        <v>8</v>
      </c>
      <c r="G5" s="51" t="s">
        <v>9</v>
      </c>
      <c r="H5" s="51" t="s">
        <v>10</v>
      </c>
      <c r="I5" s="14" t="s">
        <v>44</v>
      </c>
      <c r="J5" s="444"/>
      <c r="K5" s="505" t="s">
        <v>471</v>
      </c>
      <c r="L5" s="506"/>
    </row>
    <row r="6" spans="1:12" ht="29.25" customHeight="1">
      <c r="A6" s="59" t="s">
        <v>465</v>
      </c>
      <c r="B6" s="381">
        <v>0</v>
      </c>
      <c r="C6" s="382"/>
      <c r="D6" s="415" t="s">
        <v>78</v>
      </c>
      <c r="E6" s="41">
        <f>((('[1]HIGH EAVE'!AR6*'[1]MARK UP FOR RETAIL'!$D$11)*'[1]MARK UP FOR RETAIL'!$D$9)*'[1]MARK UP FOR RETAIL'!$D$5)+'[1]MARK UP FOR RETAIL'!$G$5</f>
        <v>501.4224000000001</v>
      </c>
      <c r="F6" s="41">
        <f>((('[1]HIGH EAVE'!AS6*'[1]MARK UP FOR RETAIL'!$D$11)*'[1]MARK UP FOR RETAIL'!$D$9)*'[1]MARK UP FOR RETAIL'!$D$5)+'[1]MARK UP FOR RETAIL'!$G$5</f>
        <v>640.51559999999995</v>
      </c>
      <c r="G6" s="41">
        <f>((('[1]HIGH EAVE'!AT6*'[1]MARK UP FOR RETAIL'!$D$11)*'[1]MARK UP FOR RETAIL'!$D$9)*'[1]MARK UP FOR RETAIL'!$D$5)+'[1]MARK UP FOR RETAIL'!$G$5</f>
        <v>862.03440000000001</v>
      </c>
      <c r="H6" s="41">
        <f>(('[1]HIGH EAVE'!AU6*'[1]MARK UP FOR RETAIL'!$D$10)*'[1]MARK UP FOR RETAIL'!$D$11)*'[1]MARK UP FOR RETAIL'!$D$7</f>
        <v>109.9008</v>
      </c>
      <c r="I6" s="41">
        <f>('[1]HIGH EAVE'!AV6*'[1]MARK UP FOR RETAIL'!$D$11)*'[1]MARK UP FOR RETAIL'!$D$5</f>
        <v>141.52320000000003</v>
      </c>
      <c r="J6" s="445"/>
      <c r="K6" s="379">
        <f>('[1]HIGH EAVE'!AX6*'[1]MARK UP FOR RETAIL'!$D$11)*'[1]MARK UP FOR RETAIL'!$D$5</f>
        <v>252.50940000000003</v>
      </c>
      <c r="L6" s="380"/>
    </row>
    <row r="7" spans="1:12" ht="15.6">
      <c r="A7" s="55" t="s">
        <v>79</v>
      </c>
      <c r="B7" s="381">
        <v>1</v>
      </c>
      <c r="C7" s="382"/>
      <c r="D7" s="416"/>
      <c r="E7" s="41">
        <f>((('[1]HIGH EAVE'!AR7*'[1]MARK UP FOR RETAIL'!$D$11)*'[1]MARK UP FOR RETAIL'!$D$9)*'[1]MARK UP FOR RETAIL'!$D$5)+'[1]MARK UP FOR RETAIL'!$G$5</f>
        <v>595.86839999999995</v>
      </c>
      <c r="F7" s="41">
        <f>((('[1]HIGH EAVE'!AS7*'[1]MARK UP FOR RETAIL'!$D$11)*'[1]MARK UP FOR RETAIL'!$D$9)*'[1]MARK UP FOR RETAIL'!$D$5)+'[1]MARK UP FOR RETAIL'!$G$5</f>
        <v>783.04320000000007</v>
      </c>
      <c r="G7" s="41">
        <f>((('[1]HIGH EAVE'!AT7*'[1]MARK UP FOR RETAIL'!$D$11)*'[1]MARK UP FOR RETAIL'!$D$9)*'[1]MARK UP FOR RETAIL'!$D$5)+'[1]MARK UP FOR RETAIL'!$G$5</f>
        <v>1042.3404</v>
      </c>
      <c r="H7" s="41">
        <f>(('[1]HIGH EAVE'!AU7*'[1]MARK UP FOR RETAIL'!$D$10)*'[1]MARK UP FOR RETAIL'!$D$11)*'[1]MARK UP FOR RETAIL'!$D$7</f>
        <v>133.94160000000002</v>
      </c>
      <c r="I7" s="41">
        <f>('[1]HIGH EAVE'!AV7*'[1]MARK UP FOR RETAIL'!$D$11)*'[1]MARK UP FOR RETAIL'!$D$5</f>
        <v>321.14880000000005</v>
      </c>
      <c r="J7" s="445"/>
      <c r="K7" s="379">
        <f>('[1]HIGH EAVE'!AX7*'[1]MARK UP FOR RETAIL'!$D$11)*'[1]MARK UP FOR RETAIL'!$D$5</f>
        <v>319.60980000000006</v>
      </c>
      <c r="L7" s="380"/>
    </row>
    <row r="8" spans="1:12" ht="15.6">
      <c r="A8" s="55" t="s">
        <v>80</v>
      </c>
      <c r="B8" s="381">
        <v>1</v>
      </c>
      <c r="C8" s="382"/>
      <c r="D8" s="416"/>
      <c r="E8" s="41">
        <f>((('[1]HIGH EAVE'!AR8*'[1]MARK UP FOR RETAIL'!$D$11)*'[1]MARK UP FOR RETAIL'!$D$9)*'[1]MARK UP FOR RETAIL'!$D$5)+'[1]MARK UP FOR RETAIL'!$G$5</f>
        <v>650.81880000000001</v>
      </c>
      <c r="F8" s="41">
        <f>((('[1]HIGH EAVE'!AS8*'[1]MARK UP FOR RETAIL'!$D$11)*'[1]MARK UP FOR RETAIL'!$D$9)*'[1]MARK UP FOR RETAIL'!$D$5)+'[1]MARK UP FOR RETAIL'!$G$5</f>
        <v>880.92359999999996</v>
      </c>
      <c r="G8" s="41">
        <f>((('[1]HIGH EAVE'!AT8*'[1]MARK UP FOR RETAIL'!$D$11)*'[1]MARK UP FOR RETAIL'!$D$9)*'[1]MARK UP FOR RETAIL'!$D$5)+'[1]MARK UP FOR RETAIL'!$G$5</f>
        <v>1220.9292000000003</v>
      </c>
      <c r="H8" s="41">
        <f>(('[1]HIGH EAVE'!AU8*'[1]MARK UP FOR RETAIL'!$D$10)*'[1]MARK UP FOR RETAIL'!$D$11)*'[1]MARK UP FOR RETAIL'!$D$7</f>
        <v>157.98240000000001</v>
      </c>
      <c r="I8" s="41">
        <f>('[1]HIGH EAVE'!AV8*'[1]MARK UP FOR RETAIL'!$D$11)*'[1]MARK UP FOR RETAIL'!$D$5</f>
        <v>395.53920000000005</v>
      </c>
      <c r="J8" s="445"/>
      <c r="K8" s="379">
        <f>('[1]HIGH EAVE'!AX8*'[1]MARK UP FOR RETAIL'!$D$11)*'[1]MARK UP FOR RETAIL'!$D$5</f>
        <v>393.77340000000004</v>
      </c>
      <c r="L8" s="380"/>
    </row>
    <row r="9" spans="1:12" ht="15.6">
      <c r="A9" s="55" t="s">
        <v>81</v>
      </c>
      <c r="B9" s="381">
        <v>2</v>
      </c>
      <c r="C9" s="382"/>
      <c r="D9" s="416"/>
      <c r="E9" s="41">
        <f>((('[1]HIGH EAVE'!AR9*'[1]MARK UP FOR RETAIL'!$D$11)*'[1]MARK UP FOR RETAIL'!$D$9)*'[1]MARK UP FOR RETAIL'!$D$5)+'[1]MARK UP FOR RETAIL'!$G$5</f>
        <v>741.83040000000005</v>
      </c>
      <c r="F9" s="41">
        <f>((('[1]HIGH EAVE'!AS9*'[1]MARK UP FOR RETAIL'!$D$11)*'[1]MARK UP FOR RETAIL'!$D$9)*'[1]MARK UP FOR RETAIL'!$D$5)+'[1]MARK UP FOR RETAIL'!$G$5</f>
        <v>1004.5620000000001</v>
      </c>
      <c r="G9" s="41">
        <f>((('[1]HIGH EAVE'!AT9*'[1]MARK UP FOR RETAIL'!$D$11)*'[1]MARK UP FOR RETAIL'!$D$9)*'[1]MARK UP FOR RETAIL'!$D$5)+'[1]MARK UP FOR RETAIL'!$G$5</f>
        <v>1420.1244000000002</v>
      </c>
      <c r="H9" s="41">
        <f>(('[1]HIGH EAVE'!AU9*'[1]MARK UP FOR RETAIL'!$D$10)*'[1]MARK UP FOR RETAIL'!$D$11)*'[1]MARK UP FOR RETAIL'!$D$7</f>
        <v>178.58880000000002</v>
      </c>
      <c r="I9" s="41">
        <f>('[1]HIGH EAVE'!AV9*'[1]MARK UP FOR RETAIL'!$D$11)*'[1]MARK UP FOR RETAIL'!$D$5</f>
        <v>462.67200000000008</v>
      </c>
      <c r="J9" s="445"/>
      <c r="K9" s="379">
        <f>('[1]HIGH EAVE'!AX9*'[1]MARK UP FOR RETAIL'!$D$11)*'[1]MARK UP FOR RETAIL'!$D$5</f>
        <v>453.81060000000002</v>
      </c>
      <c r="L9" s="380"/>
    </row>
    <row r="10" spans="1:12" ht="15.6">
      <c r="A10" s="55" t="s">
        <v>82</v>
      </c>
      <c r="B10" s="381">
        <v>2</v>
      </c>
      <c r="C10" s="382"/>
      <c r="D10" s="416"/>
      <c r="E10" s="41">
        <f>((('[1]HIGH EAVE'!AR10*'[1]MARK UP FOR RETAIL'!$D$11)*'[1]MARK UP FOR RETAIL'!$D$9)*'[1]MARK UP FOR RETAIL'!$D$5)+'[1]MARK UP FOR RETAIL'!$G$5</f>
        <v>851.73119999999994</v>
      </c>
      <c r="F10" s="41">
        <f>((('[1]HIGH EAVE'!AS10*'[1]MARK UP FOR RETAIL'!$D$11)*'[1]MARK UP FOR RETAIL'!$D$9)*'[1]MARK UP FOR RETAIL'!$D$5)+'[1]MARK UP FOR RETAIL'!$G$5</f>
        <v>1159.1100000000001</v>
      </c>
      <c r="G10" s="41">
        <f>((('[1]HIGH EAVE'!AT10*'[1]MARK UP FOR RETAIL'!$D$11)*'[1]MARK UP FOR RETAIL'!$D$9)*'[1]MARK UP FOR RETAIL'!$D$5)+'[1]MARK UP FOR RETAIL'!$G$5</f>
        <v>1595.2788</v>
      </c>
      <c r="H10" s="41">
        <f>(('[1]HIGH EAVE'!AU10*'[1]MARK UP FOR RETAIL'!$D$10)*'[1]MARK UP FOR RETAIL'!$D$11)*'[1]MARK UP FOR RETAIL'!$D$7</f>
        <v>192.32640000000001</v>
      </c>
      <c r="I10" s="41">
        <f>('[1]HIGH EAVE'!AV10*'[1]MARK UP FOR RETAIL'!$D$11)*'[1]MARK UP FOR RETAIL'!$D$5</f>
        <v>533.43360000000007</v>
      </c>
      <c r="J10" s="445"/>
      <c r="K10" s="379">
        <f>('[1]HIGH EAVE'!AX10*'[1]MARK UP FOR RETAIL'!$D$11)*'[1]MARK UP FOR RETAIL'!$D$5</f>
        <v>600.37200000000007</v>
      </c>
      <c r="L10" s="380"/>
    </row>
    <row r="11" spans="1:12" ht="15.6">
      <c r="A11" s="55" t="s">
        <v>83</v>
      </c>
      <c r="B11" s="381">
        <v>2</v>
      </c>
      <c r="C11" s="382"/>
      <c r="D11" s="416"/>
      <c r="E11" s="41">
        <f>((('[1]HIGH EAVE'!AR11*'[1]MARK UP FOR RETAIL'!$D$11)*'[1]MARK UP FOR RETAIL'!$D$9)*'[1]MARK UP FOR RETAIL'!$D$5)+'[1]MARK UP FOR RETAIL'!$G$5</f>
        <v>1002.8448000000002</v>
      </c>
      <c r="F11" s="41">
        <f>((('[1]HIGH EAVE'!AS11*'[1]MARK UP FOR RETAIL'!$D$11)*'[1]MARK UP FOR RETAIL'!$D$9)*'[1]MARK UP FOR RETAIL'!$D$5)+'[1]MARK UP FOR RETAIL'!$G$5</f>
        <v>1348.002</v>
      </c>
      <c r="G11" s="41">
        <f>((('[1]HIGH EAVE'!AT11*'[1]MARK UP FOR RETAIL'!$D$11)*'[1]MARK UP FOR RETAIL'!$D$9)*'[1]MARK UP FOR RETAIL'!$D$5)+'[1]MARK UP FOR RETAIL'!$G$5</f>
        <v>1845.99</v>
      </c>
      <c r="H11" s="41">
        <f>(('[1]HIGH EAVE'!AU11*'[1]MARK UP FOR RETAIL'!$D$10)*'[1]MARK UP FOR RETAIL'!$D$11)*'[1]MARK UP FOR RETAIL'!$D$7</f>
        <v>204.3468</v>
      </c>
      <c r="I11" s="41">
        <f>('[1]HIGH EAVE'!AV11*'[1]MARK UP FOR RETAIL'!$D$11)*'[1]MARK UP FOR RETAIL'!$D$5</f>
        <v>607.82400000000018</v>
      </c>
      <c r="J11" s="445"/>
      <c r="K11" s="379">
        <f>('[1]HIGH EAVE'!AX11*'[1]MARK UP FOR RETAIL'!$D$11)*'[1]MARK UP FOR RETAIL'!$D$5</f>
        <v>741.63600000000008</v>
      </c>
      <c r="L11" s="380"/>
    </row>
    <row r="12" spans="1:12" ht="15.6">
      <c r="A12" s="55" t="s">
        <v>84</v>
      </c>
      <c r="B12" s="381">
        <v>3</v>
      </c>
      <c r="C12" s="382"/>
      <c r="D12" s="416"/>
      <c r="E12" s="41">
        <f>((('[1]HIGH EAVE'!AR12*'[1]MARK UP FOR RETAIL'!$D$11)*'[1]MARK UP FOR RETAIL'!$D$9)*'[1]MARK UP FOR RETAIL'!$D$5)+'[1]MARK UP FOR RETAIL'!$G$5</f>
        <v>1176.2820000000002</v>
      </c>
      <c r="F12" s="41">
        <f>((('[1]HIGH EAVE'!AS12*'[1]MARK UP FOR RETAIL'!$D$11)*'[1]MARK UP FOR RETAIL'!$D$9)*'[1]MARK UP FOR RETAIL'!$D$5)+'[1]MARK UP FOR RETAIL'!$G$5</f>
        <v>1567.8036000000002</v>
      </c>
      <c r="G12" s="41">
        <f>((('[1]HIGH EAVE'!AT12*'[1]MARK UP FOR RETAIL'!$D$11)*'[1]MARK UP FOR RETAIL'!$D$9)*'[1]MARK UP FOR RETAIL'!$D$5)+'[1]MARK UP FOR RETAIL'!$G$5</f>
        <v>2124.1764000000003</v>
      </c>
      <c r="H12" s="41">
        <f>(('[1]HIGH EAVE'!AU12*'[1]MARK UP FOR RETAIL'!$D$10)*'[1]MARK UP FOR RETAIL'!$D$11)*'[1]MARK UP FOR RETAIL'!$D$7</f>
        <v>223.23600000000005</v>
      </c>
      <c r="I12" s="41">
        <f>('[1]HIGH EAVE'!AV12*'[1]MARK UP FOR RETAIL'!$D$11)*'[1]MARK UP FOR RETAIL'!$D$5</f>
        <v>676.77120000000002</v>
      </c>
      <c r="J12" s="445"/>
      <c r="K12" s="379">
        <f>('[1]HIGH EAVE'!AX12*'[1]MARK UP FOR RETAIL'!$D$11)*'[1]MARK UP FOR RETAIL'!$D$5</f>
        <v>881.13420000000019</v>
      </c>
      <c r="L12" s="380"/>
    </row>
    <row r="13" spans="1:12" ht="15.6">
      <c r="A13" s="55" t="s">
        <v>85</v>
      </c>
      <c r="B13" s="381">
        <v>3</v>
      </c>
      <c r="C13" s="382"/>
      <c r="D13" s="416"/>
      <c r="E13" s="41">
        <f>((('[1]HIGH EAVE'!AR13*'[1]MARK UP FOR RETAIL'!$D$11)*'[1]MARK UP FOR RETAIL'!$D$9)*'[1]MARK UP FOR RETAIL'!$D$5)+'[1]MARK UP FOR RETAIL'!$G$5</f>
        <v>1339.4160000000002</v>
      </c>
      <c r="F13" s="41">
        <f>((('[1]HIGH EAVE'!AS13*'[1]MARK UP FOR RETAIL'!$D$11)*'[1]MARK UP FOR RETAIL'!$D$9)*'[1]MARK UP FOR RETAIL'!$D$5)+'[1]MARK UP FOR RETAIL'!$G$5</f>
        <v>1773.8676</v>
      </c>
      <c r="G13" s="41">
        <f>((('[1]HIGH EAVE'!AT13*'[1]MARK UP FOR RETAIL'!$D$11)*'[1]MARK UP FOR RETAIL'!$D$9)*'[1]MARK UP FOR RETAIL'!$D$5)+'[1]MARK UP FOR RETAIL'!$G$5</f>
        <v>2326.8060000000005</v>
      </c>
      <c r="H13" s="41">
        <f>(('[1]HIGH EAVE'!AU13*'[1]MARK UP FOR RETAIL'!$D$10)*'[1]MARK UP FOR RETAIL'!$D$11)*'[1]MARK UP FOR RETAIL'!$D$7</f>
        <v>240.40800000000004</v>
      </c>
      <c r="I13" s="41">
        <f>('[1]HIGH EAVE'!AV13*'[1]MARK UP FOR RETAIL'!$D$11)*'[1]MARK UP FOR RETAIL'!$D$5</f>
        <v>747.53280000000018</v>
      </c>
      <c r="J13" s="445"/>
      <c r="K13" s="379">
        <f>('[1]HIGH EAVE'!AX13*'[1]MARK UP FOR RETAIL'!$D$11)*'[1]MARK UP FOR RETAIL'!$D$5</f>
        <v>1032.9930000000002</v>
      </c>
      <c r="L13" s="380"/>
    </row>
    <row r="14" spans="1:12" ht="15.6">
      <c r="A14" s="55" t="s">
        <v>86</v>
      </c>
      <c r="B14" s="381">
        <v>4</v>
      </c>
      <c r="C14" s="382"/>
      <c r="D14" s="416"/>
      <c r="E14" s="41">
        <f>((('[1]HIGH EAVE'!AR14*'[1]MARK UP FOR RETAIL'!$D$11)*'[1]MARK UP FOR RETAIL'!$D$9)*'[1]MARK UP FOR RETAIL'!$D$5)+'[1]MARK UP FOR RETAIL'!$G$5</f>
        <v>1518.0048000000002</v>
      </c>
      <c r="F14" s="41">
        <f>((('[1]HIGH EAVE'!AS14*'[1]MARK UP FOR RETAIL'!$D$11)*'[1]MARK UP FOR RETAIL'!$D$9)*'[1]MARK UP FOR RETAIL'!$D$5)+'[1]MARK UP FOR RETAIL'!$G$5</f>
        <v>1998.8208000000004</v>
      </c>
      <c r="G14" s="41">
        <f>((('[1]HIGH EAVE'!AT14*'[1]MARK UP FOR RETAIL'!$D$11)*'[1]MARK UP FOR RETAIL'!$D$9)*'[1]MARK UP FOR RETAIL'!$D$5)+'[1]MARK UP FOR RETAIL'!$G$5</f>
        <v>2603.2752</v>
      </c>
      <c r="H14" s="41">
        <f>(('[1]HIGH EAVE'!AU14*'[1]MARK UP FOR RETAIL'!$D$10)*'[1]MARK UP FOR RETAIL'!$D$11)*'[1]MARK UP FOR RETAIL'!$D$7</f>
        <v>252.42840000000004</v>
      </c>
      <c r="I14" s="41">
        <f>('[1]HIGH EAVE'!AV14*'[1]MARK UP FOR RETAIL'!$D$11)*'[1]MARK UP FOR RETAIL'!$D$5</f>
        <v>820.10880000000009</v>
      </c>
      <c r="J14" s="445"/>
      <c r="K14" s="379">
        <f>('[1]HIGH EAVE'!AX14*'[1]MARK UP FOR RETAIL'!$D$11)*'[1]MARK UP FOR RETAIL'!$D$5</f>
        <v>1213.1046000000001</v>
      </c>
      <c r="L14" s="380"/>
    </row>
    <row r="15" spans="1:12" ht="15.6">
      <c r="A15" s="58" t="s">
        <v>87</v>
      </c>
      <c r="B15" s="456">
        <v>4</v>
      </c>
      <c r="C15" s="457"/>
      <c r="D15" s="416"/>
      <c r="E15" s="41">
        <f>((('[1]HIGH EAVE'!AR15*'[1]MARK UP FOR RETAIL'!$D$11)*'[1]MARK UP FOR RETAIL'!$D$9)*'[1]MARK UP FOR RETAIL'!$D$5)+'[1]MARK UP FOR RETAIL'!$G$5</f>
        <v>1734.3720000000001</v>
      </c>
      <c r="F15" s="41">
        <f>((('[1]HIGH EAVE'!AS15*'[1]MARK UP FOR RETAIL'!$D$11)*'[1]MARK UP FOR RETAIL'!$D$9)*'[1]MARK UP FOR RETAIL'!$D$5)+'[1]MARK UP FOR RETAIL'!$G$5</f>
        <v>2264.9868000000001</v>
      </c>
      <c r="G15" s="41">
        <f>((('[1]HIGH EAVE'!AT15*'[1]MARK UP FOR RETAIL'!$D$11)*'[1]MARK UP FOR RETAIL'!$D$9)*'[1]MARK UP FOR RETAIL'!$D$5)+'[1]MARK UP FOR RETAIL'!$G$5</f>
        <v>2924.3915999999999</v>
      </c>
      <c r="H15" s="41">
        <f>(('[1]HIGH EAVE'!AU15*'[1]MARK UP FOR RETAIL'!$D$10)*'[1]MARK UP FOR RETAIL'!$D$11)*'[1]MARK UP FOR RETAIL'!$D$7</f>
        <v>271.31760000000003</v>
      </c>
      <c r="I15" s="41">
        <f>('[1]HIGH EAVE'!AV15*'[1]MARK UP FOR RETAIL'!$D$11)*'[1]MARK UP FOR RETAIL'!$D$5</f>
        <v>896.31360000000006</v>
      </c>
      <c r="J15" s="445"/>
      <c r="K15" s="379">
        <f>('[1]HIGH EAVE'!AX15*'[1]MARK UP FOR RETAIL'!$D$11)*'[1]MARK UP FOR RETAIL'!$D$5</f>
        <v>1402.0452</v>
      </c>
      <c r="L15" s="380"/>
    </row>
    <row r="16" spans="1:12" ht="15.75" customHeight="1">
      <c r="A16" s="526" t="s">
        <v>92</v>
      </c>
      <c r="B16" s="526"/>
      <c r="C16" s="526"/>
      <c r="D16" s="526"/>
      <c r="E16" s="397">
        <f>((('[1]HIGH EAVE'!AR16*'[1]MARK UP FOR RETAIL'!$D$9)*'[1]MARK UP FOR RETAIL'!$D$11)*'[1]MARK UP FOR RETAIL'!$D$5)</f>
        <v>109.9008</v>
      </c>
      <c r="F16" s="398"/>
      <c r="G16" s="399"/>
      <c r="H16" s="41">
        <f>(('[1]HIGH EAVE'!AU16*'[1]MARK UP FOR RETAIL'!$D$10)*'[1]MARK UP FOR RETAIL'!$D$11)*'[1]MARK UP FOR RETAIL'!$D$7</f>
        <v>27.475200000000001</v>
      </c>
      <c r="I16" s="40" t="s">
        <v>23</v>
      </c>
      <c r="J16" s="445"/>
      <c r="K16" s="379">
        <f>('[1]HIGH EAVE'!AX16*'[1]MARK UP FOR RETAIL'!$D$11)*'[1]MARK UP FOR RETAIL'!$D$5</f>
        <v>49.442400000000006</v>
      </c>
      <c r="L16" s="380"/>
    </row>
    <row r="17" spans="1:12" ht="15.75" customHeight="1">
      <c r="A17" s="526" t="s">
        <v>93</v>
      </c>
      <c r="B17" s="526"/>
      <c r="C17" s="526"/>
      <c r="D17" s="526"/>
      <c r="E17" s="41">
        <f>((('[1]HIGH EAVE'!AR17*'[1]MARK UP FOR RETAIL'!$D$9)*'[1]MARK UP FOR RETAIL'!$D$11)*'[1]MARK UP FOR RETAIL'!$D$5)</f>
        <v>230.10480000000001</v>
      </c>
      <c r="F17" s="41">
        <f>((('[1]HIGH EAVE'!AS17*'[1]MARK UP FOR RETAIL'!$D$9)*'[1]MARK UP FOR RETAIL'!$D$11)*'[1]MARK UP FOR RETAIL'!$D$5)</f>
        <v>314.24760000000003</v>
      </c>
      <c r="G17" s="41">
        <f>((('[1]HIGH EAVE'!AT17*'[1]MARK UP FOR RETAIL'!$D$9)*'[1]MARK UP FOR RETAIL'!$D$11)*'[1]MARK UP FOR RETAIL'!$D$5)</f>
        <v>340.00560000000007</v>
      </c>
      <c r="H17" s="41">
        <f>(('[1]HIGH EAVE'!AU17*'[1]MARK UP FOR RETAIL'!$D$10)*'[1]MARK UP FOR RETAIL'!$D$11)*'[1]MARK UP FOR RETAIL'!$D$7</f>
        <v>58.384799999999998</v>
      </c>
      <c r="I17" s="41">
        <f>('[1]HIGH EAVE'!AV17*'[1]MARK UP FOR RETAIL'!$D$11)*'[1]MARK UP FOR RETAIL'!$D$5</f>
        <v>70.761600000000016</v>
      </c>
      <c r="J17" s="445"/>
      <c r="K17" s="379">
        <f>('[1]HIGH EAVE'!AX17*'[1]MARK UP FOR RETAIL'!$D$11)*'[1]MARK UP FOR RETAIL'!$D$5</f>
        <v>155.3904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((('[1]HIGH EAVE'!AR18*'[1]MARK UP FOR RETAIL'!$D$10)*'[1]MARK UP FOR RETAIL'!$D$11)*'[1]MARK UP FOR RETAIL'!$D$7)</f>
        <v>39.495600000000003</v>
      </c>
      <c r="F18" s="398"/>
      <c r="G18" s="399"/>
      <c r="H18" s="40" t="s">
        <v>23</v>
      </c>
      <c r="I18" s="40" t="s">
        <v>23</v>
      </c>
      <c r="J18" s="445"/>
      <c r="K18" s="379">
        <f>('[1]HIGH EAVE'!AX18*'[1]MARK UP FOR RETAIL'!$D$11)*'[1]MARK UP FOR RETAIL'!$D$5</f>
        <v>28.252800000000004</v>
      </c>
      <c r="L18" s="380"/>
    </row>
    <row r="19" spans="1:12" ht="15.6">
      <c r="A19" s="426" t="s">
        <v>25</v>
      </c>
      <c r="B19" s="427"/>
      <c r="C19" s="427"/>
      <c r="D19" s="428"/>
      <c r="E19" s="16">
        <f>((('[1]HIGH EAVE'!AR19*'[1]MARK UP FOR RETAIL'!$D$9)*'[1]MARK UP FOR RETAIL'!$D$11)*'[1]MARK UP FOR RETAIL'!$D$5)</f>
        <v>-70.405200000000008</v>
      </c>
      <c r="F19" s="16">
        <f>((('[1]HIGH EAVE'!AS19*'[1]MARK UP FOR RETAIL'!$D$9)*'[1]MARK UP FOR RETAIL'!$D$11)*'[1]MARK UP FOR RETAIL'!$D$5)</f>
        <v>-118.4868</v>
      </c>
      <c r="G19" s="16">
        <f>((('[1]HIGH EAVE'!AT19*'[1]MARK UP FOR RETAIL'!$D$9)*'[1]MARK UP FOR RETAIL'!$D$11)*'[1]MARK UP FOR RETAIL'!$D$5)</f>
        <v>-125.35560000000002</v>
      </c>
      <c r="H19" s="16">
        <f>(('[1]HIGH EAVE'!AU19*'[1]MARK UP FOR RETAIL'!$D$10)*'[1]MARK UP FOR RETAIL'!$D$11)*'[1]MARK UP FOR RETAIL'!$D$7</f>
        <v>-18.889199999999999</v>
      </c>
      <c r="I19" s="17"/>
      <c r="J19" s="446"/>
      <c r="K19" s="450">
        <f>('[1]HIGH EAVE'!AX19*'[1]MARK UP FOR RETAIL'!$D$11)*'[1]MARK UP FOR RETAIL'!$D$5</f>
        <v>-56.505600000000008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  <c r="L21" s="11"/>
    </row>
    <row r="22" spans="1:12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508" t="s">
        <v>94</v>
      </c>
      <c r="B24" s="509"/>
      <c r="C24" s="509"/>
      <c r="D24" s="509"/>
      <c r="E24" s="509"/>
      <c r="F24" s="509"/>
      <c r="G24" s="509"/>
      <c r="H24" s="509"/>
      <c r="I24" s="509"/>
      <c r="J24" s="509"/>
      <c r="K24" s="509"/>
      <c r="L24" s="510"/>
    </row>
    <row r="25" spans="1:12" ht="15" customHeight="1">
      <c r="A25" s="511"/>
      <c r="B25" s="512"/>
      <c r="C25" s="512"/>
      <c r="D25" s="512"/>
      <c r="E25" s="512"/>
      <c r="F25" s="512"/>
      <c r="G25" s="512"/>
      <c r="H25" s="512"/>
      <c r="I25" s="512"/>
      <c r="J25" s="512"/>
      <c r="K25" s="512"/>
      <c r="L25" s="513"/>
    </row>
    <row r="26" spans="1:12" ht="20.399999999999999">
      <c r="A26" s="391" t="s">
        <v>27</v>
      </c>
      <c r="B26" s="392"/>
      <c r="C26" s="392"/>
      <c r="D26" s="392"/>
      <c r="E26" s="392"/>
      <c r="F26" s="20"/>
      <c r="G26" s="21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90</v>
      </c>
      <c r="B29" s="24"/>
      <c r="C29" s="24"/>
      <c r="D29" s="25"/>
      <c r="E29" s="25"/>
      <c r="F29" s="25"/>
      <c r="G29" s="26"/>
      <c r="H29" s="26" t="s">
        <v>73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52"/>
      <c r="C33" s="452"/>
      <c r="D33" s="452"/>
      <c r="E33" s="452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53"/>
      <c r="B34" s="452"/>
      <c r="C34" s="452"/>
      <c r="D34" s="452"/>
      <c r="E34" s="452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53"/>
      <c r="B35" s="452"/>
      <c r="C35" s="452"/>
      <c r="D35" s="452"/>
      <c r="E35" s="452"/>
      <c r="F35" s="25"/>
      <c r="G35" s="25"/>
      <c r="H35" s="25"/>
      <c r="I35" s="25"/>
      <c r="J35" s="25"/>
      <c r="K35" s="25"/>
      <c r="L35" s="29"/>
    </row>
    <row r="36" spans="1:12" ht="20.25" customHeight="1">
      <c r="A36" s="30"/>
      <c r="B36" s="24"/>
      <c r="C36" s="24"/>
      <c r="D36" s="25"/>
      <c r="E36" s="25"/>
      <c r="F36" s="25"/>
      <c r="G36" s="31"/>
      <c r="H36" s="502"/>
      <c r="I36" s="503"/>
      <c r="J36" s="503"/>
      <c r="K36" s="503"/>
      <c r="L36" s="504"/>
    </row>
    <row r="37" spans="1:12" ht="21" thickBot="1">
      <c r="A37" s="32"/>
      <c r="B37" s="24"/>
      <c r="C37" s="24"/>
      <c r="D37" s="25"/>
      <c r="E37" s="25"/>
      <c r="F37" s="25"/>
      <c r="G37" s="31"/>
      <c r="H37" s="503"/>
      <c r="I37" s="503"/>
      <c r="J37" s="503"/>
      <c r="K37" s="503"/>
      <c r="L37" s="504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99" t="s">
        <v>471</v>
      </c>
      <c r="I38" s="500"/>
      <c r="J38" s="500"/>
      <c r="K38" s="500"/>
      <c r="L38" s="501"/>
    </row>
    <row r="39" spans="1:12" ht="15.75" customHeight="1">
      <c r="A39" s="56" t="s">
        <v>79</v>
      </c>
      <c r="B39" s="485">
        <v>1</v>
      </c>
      <c r="C39" s="485"/>
      <c r="D39" s="454" t="s">
        <v>78</v>
      </c>
      <c r="E39" s="41">
        <f>((('[1]HIGH EAVE'!AR39*'[1]MARK UP FOR RETAIL'!$D$14)*'[1]MARK UP FOR RETAIL'!$D$11)*'[1]MARK UP FOR RETAIL'!$D$5)+'[1]MARK UP FOR RETAIL'!$G$5</f>
        <v>898.09559999999999</v>
      </c>
      <c r="F39" s="53">
        <f>((('[1]HIGH EAVE'!AS39*'[1]MARK UP FOR RETAIL'!$D$14)*'[1]MARK UP FOR RETAIL'!$D$11)*'[1]MARK UP FOR RETAIL'!$D$5)+'[1]MARK UP FOR RETAIL'!$G$5</f>
        <v>1086.9876000000002</v>
      </c>
      <c r="G39" s="37"/>
      <c r="H39" s="421">
        <f>(('[1]HIGH EAVE'!AU39*'[1]MARK UP FOR RETAIL'!$D$14)*'[1]MARK UP FOR RETAIL'!$D$11)*'[1]MARK UP FOR RETAIL'!$D$5</f>
        <v>448.51320000000004</v>
      </c>
      <c r="I39" s="398"/>
      <c r="J39" s="398"/>
      <c r="K39" s="398"/>
      <c r="L39" s="422"/>
    </row>
    <row r="40" spans="1:12" ht="15.6">
      <c r="A40" s="56" t="s">
        <v>80</v>
      </c>
      <c r="B40" s="485">
        <v>1</v>
      </c>
      <c r="C40" s="485"/>
      <c r="D40" s="454"/>
      <c r="E40" s="41">
        <f>((('[1]HIGH EAVE'!AR40*'[1]MARK UP FOR RETAIL'!$D$14)*'[1]MARK UP FOR RETAIL'!$D$11)*'[1]MARK UP FOR RETAIL'!$D$5)+'[1]MARK UP FOR RETAIL'!$G$5</f>
        <v>995.97600000000023</v>
      </c>
      <c r="F40" s="53">
        <f>((('[1]HIGH EAVE'!AS40*'[1]MARK UP FOR RETAIL'!$D$14)*'[1]MARK UP FOR RETAIL'!$D$11)*'[1]MARK UP FOR RETAIL'!$D$5)+'[1]MARK UP FOR RETAIL'!$G$5</f>
        <v>1227.7980000000002</v>
      </c>
      <c r="G40" s="37"/>
      <c r="H40" s="421">
        <f>(('[1]HIGH EAVE'!AU40*'[1]MARK UP FOR RETAIL'!$D$14)*'[1]MARK UP FOR RETAIL'!$D$11)*'[1]MARK UP FOR RETAIL'!$D$5</f>
        <v>557.99279999999999</v>
      </c>
      <c r="I40" s="398"/>
      <c r="J40" s="398"/>
      <c r="K40" s="398"/>
      <c r="L40" s="422"/>
    </row>
    <row r="41" spans="1:12" ht="15.6">
      <c r="A41" s="56" t="s">
        <v>81</v>
      </c>
      <c r="B41" s="485">
        <v>2</v>
      </c>
      <c r="C41" s="485"/>
      <c r="D41" s="454"/>
      <c r="E41" s="41">
        <f>((('[1]HIGH EAVE'!AR41*'[1]MARK UP FOR RETAIL'!$D$14)*'[1]MARK UP FOR RETAIL'!$D$11)*'[1]MARK UP FOR RETAIL'!$D$5)+'[1]MARK UP FOR RETAIL'!$G$5</f>
        <v>1131.6348</v>
      </c>
      <c r="F41" s="53">
        <f>((('[1]HIGH EAVE'!AS41*'[1]MARK UP FOR RETAIL'!$D$14)*'[1]MARK UP FOR RETAIL'!$D$11)*'[1]MARK UP FOR RETAIL'!$D$5)+'[1]MARK UP FOR RETAIL'!$G$5</f>
        <v>1397.8008</v>
      </c>
      <c r="G41" s="37"/>
      <c r="H41" s="421">
        <f>(('[1]HIGH EAVE'!AU41*'[1]MARK UP FOR RETAIL'!$D$14)*'[1]MARK UP FOR RETAIL'!$D$11)*'[1]MARK UP FOR RETAIL'!$D$5</f>
        <v>653.346</v>
      </c>
      <c r="I41" s="398"/>
      <c r="J41" s="398"/>
      <c r="K41" s="398"/>
      <c r="L41" s="422"/>
    </row>
    <row r="42" spans="1:12" ht="15.6">
      <c r="A42" s="56" t="s">
        <v>82</v>
      </c>
      <c r="B42" s="381">
        <v>2</v>
      </c>
      <c r="C42" s="382"/>
      <c r="D42" s="454"/>
      <c r="E42" s="41">
        <f>((('[1]HIGH EAVE'!AR42*'[1]MARK UP FOR RETAIL'!$D$14)*'[1]MARK UP FOR RETAIL'!$D$11)*'[1]MARK UP FOR RETAIL'!$D$5)+'[1]MARK UP FOR RETAIL'!$G$5</f>
        <v>1311.9408000000001</v>
      </c>
      <c r="F42" s="53">
        <f>((('[1]HIGH EAVE'!AS42*'[1]MARK UP FOR RETAIL'!$D$14)*'[1]MARK UP FOR RETAIL'!$D$11)*'[1]MARK UP FOR RETAIL'!$D$5)+'[1]MARK UP FOR RETAIL'!$G$5</f>
        <v>1619.3196000000003</v>
      </c>
      <c r="G42" s="37"/>
      <c r="H42" s="421">
        <f>(('[1]HIGH EAVE'!AU42*'[1]MARK UP FOR RETAIL'!$D$14)*'[1]MARK UP FOR RETAIL'!$D$11)*'[1]MARK UP FOR RETAIL'!$D$5</f>
        <v>849.34980000000007</v>
      </c>
      <c r="I42" s="398"/>
      <c r="J42" s="398"/>
      <c r="K42" s="398"/>
      <c r="L42" s="422"/>
    </row>
    <row r="43" spans="1:12" ht="16.2" thickBot="1">
      <c r="A43" s="57" t="s">
        <v>83</v>
      </c>
      <c r="B43" s="507">
        <v>2</v>
      </c>
      <c r="C43" s="507"/>
      <c r="D43" s="455"/>
      <c r="E43" s="42">
        <f>((('[1]HIGH EAVE'!AR43*'[1]MARK UP FOR RETAIL'!$D$14)*'[1]MARK UP FOR RETAIL'!$D$11)*'[1]MARK UP FOR RETAIL'!$D$5)+'[1]MARK UP FOR RETAIL'!$G$5</f>
        <v>1499.1155999999999</v>
      </c>
      <c r="F43" s="54">
        <f>((('[1]HIGH EAVE'!AS43*'[1]MARK UP FOR RETAIL'!$D$14)*'[1]MARK UP FOR RETAIL'!$D$11)*'[1]MARK UP FOR RETAIL'!$D$5)+'[1]MARK UP FOR RETAIL'!$G$5</f>
        <v>1844.2728</v>
      </c>
      <c r="G43" s="39"/>
      <c r="H43" s="418">
        <f>(('[1]HIGH EAVE'!AU43*'[1]MARK UP FOR RETAIL'!$D$14)*'[1]MARK UP FOR RETAIL'!$D$11)*'[1]MARK UP FOR RETAIL'!$D$5</f>
        <v>1018.8666000000001</v>
      </c>
      <c r="I43" s="419"/>
      <c r="J43" s="419"/>
      <c r="K43" s="419"/>
      <c r="L43" s="420"/>
    </row>
  </sheetData>
  <mergeCells count="56">
    <mergeCell ref="A1:L1"/>
    <mergeCell ref="A2:D4"/>
    <mergeCell ref="E3:G4"/>
    <mergeCell ref="K3:L4"/>
    <mergeCell ref="B5:C5"/>
    <mergeCell ref="J5:J19"/>
    <mergeCell ref="B6:C6"/>
    <mergeCell ref="D6:D15"/>
    <mergeCell ref="B7:C7"/>
    <mergeCell ref="B8:C8"/>
    <mergeCell ref="B9:C9"/>
    <mergeCell ref="B10:C10"/>
    <mergeCell ref="B11:C11"/>
    <mergeCell ref="B12:C12"/>
    <mergeCell ref="K16:L16"/>
    <mergeCell ref="K15:L15"/>
    <mergeCell ref="B13:C13"/>
    <mergeCell ref="E16:G16"/>
    <mergeCell ref="E18:G18"/>
    <mergeCell ref="A19:D19"/>
    <mergeCell ref="K19:L19"/>
    <mergeCell ref="K18:L18"/>
    <mergeCell ref="K17:L17"/>
    <mergeCell ref="B14:C14"/>
    <mergeCell ref="B15:C15"/>
    <mergeCell ref="A16:D16"/>
    <mergeCell ref="A17:D17"/>
    <mergeCell ref="A18:D18"/>
    <mergeCell ref="A26:E27"/>
    <mergeCell ref="A24:L25"/>
    <mergeCell ref="H26:L27"/>
    <mergeCell ref="A33:E35"/>
    <mergeCell ref="H36:L37"/>
    <mergeCell ref="B43:C43"/>
    <mergeCell ref="D39:D43"/>
    <mergeCell ref="B40:C40"/>
    <mergeCell ref="B42:C42"/>
    <mergeCell ref="H43:L43"/>
    <mergeCell ref="H42:L42"/>
    <mergeCell ref="H41:L41"/>
    <mergeCell ref="H40:L40"/>
    <mergeCell ref="H39:L39"/>
    <mergeCell ref="B41:C41"/>
    <mergeCell ref="H38:L38"/>
    <mergeCell ref="B38:C38"/>
    <mergeCell ref="B39:C39"/>
    <mergeCell ref="K8:L8"/>
    <mergeCell ref="K7:L7"/>
    <mergeCell ref="K6:L6"/>
    <mergeCell ref="K5:L5"/>
    <mergeCell ref="K14:L14"/>
    <mergeCell ref="K13:L13"/>
    <mergeCell ref="K12:L12"/>
    <mergeCell ref="K11:L11"/>
    <mergeCell ref="K10:L10"/>
    <mergeCell ref="K9:L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3"/>
  <sheetViews>
    <sheetView topLeftCell="A19" workbookViewId="0">
      <selection sqref="A1:L43"/>
    </sheetView>
  </sheetViews>
  <sheetFormatPr defaultRowHeight="14.4"/>
  <cols>
    <col min="7" max="7" width="12.6640625" customWidth="1"/>
  </cols>
  <sheetData>
    <row r="1" spans="1:12" ht="44.4">
      <c r="A1" s="514" t="s">
        <v>95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6"/>
    </row>
    <row r="2" spans="1:12" ht="15" customHeight="1">
      <c r="A2" s="517" t="s">
        <v>1</v>
      </c>
      <c r="B2" s="518"/>
      <c r="C2" s="518"/>
      <c r="D2" s="518"/>
      <c r="E2" s="11"/>
      <c r="F2" s="11"/>
      <c r="G2" s="11"/>
      <c r="H2" s="11"/>
      <c r="I2" s="11"/>
      <c r="J2" s="11"/>
      <c r="K2" s="11"/>
      <c r="L2" s="11"/>
    </row>
    <row r="3" spans="1:12" ht="15" customHeight="1">
      <c r="A3" s="518"/>
      <c r="B3" s="518"/>
      <c r="C3" s="518"/>
      <c r="D3" s="518"/>
      <c r="E3" s="434" t="s">
        <v>2</v>
      </c>
      <c r="F3" s="520"/>
      <c r="G3" s="457"/>
      <c r="H3" s="11"/>
      <c r="I3" s="11"/>
      <c r="J3" s="11"/>
      <c r="K3" s="440"/>
      <c r="L3" s="524"/>
    </row>
    <row r="4" spans="1:12" ht="15" customHeight="1">
      <c r="A4" s="519"/>
      <c r="B4" s="519"/>
      <c r="C4" s="519"/>
      <c r="D4" s="519"/>
      <c r="E4" s="521"/>
      <c r="F4" s="522"/>
      <c r="G4" s="523"/>
      <c r="H4" s="12"/>
      <c r="I4" s="12"/>
      <c r="J4" s="12"/>
      <c r="K4" s="525"/>
      <c r="L4" s="525"/>
    </row>
    <row r="5" spans="1:12" ht="55.2">
      <c r="A5" s="13" t="s">
        <v>40</v>
      </c>
      <c r="B5" s="442" t="s">
        <v>5</v>
      </c>
      <c r="C5" s="443"/>
      <c r="D5" s="51" t="s">
        <v>6</v>
      </c>
      <c r="E5" s="51" t="s">
        <v>7</v>
      </c>
      <c r="F5" s="51" t="s">
        <v>8</v>
      </c>
      <c r="G5" s="51" t="s">
        <v>9</v>
      </c>
      <c r="H5" s="51" t="s">
        <v>10</v>
      </c>
      <c r="I5" s="14" t="s">
        <v>44</v>
      </c>
      <c r="J5" s="444"/>
      <c r="K5" s="505" t="s">
        <v>471</v>
      </c>
      <c r="L5" s="506"/>
    </row>
    <row r="6" spans="1:12" ht="29.25" customHeight="1">
      <c r="A6" s="59" t="s">
        <v>465</v>
      </c>
      <c r="B6" s="381">
        <v>0</v>
      </c>
      <c r="C6" s="382"/>
      <c r="D6" s="415" t="s">
        <v>41</v>
      </c>
      <c r="E6" s="41">
        <f>((([1]STRATA!AF6*'[1]MARK UP FOR RETAIL'!$D$11)*'[1]MARK UP FOR RETAIL'!$D$9)*'[1]MARK UP FOR RETAIL'!$D$5)+'[1]MARK UP FOR RETAIL'!$G$5</f>
        <v>611.32320000000004</v>
      </c>
      <c r="F6" s="41">
        <f>((([1]STRATA!AG6*'[1]MARK UP FOR RETAIL'!$D$11)*'[1]MARK UP FOR RETAIL'!$D$9)*'[1]MARK UP FOR RETAIL'!$D$5)+'[1]MARK UP FOR RETAIL'!$G$5</f>
        <v>755.5680000000001</v>
      </c>
      <c r="G6" s="41">
        <f>((([1]STRATA!AH6*'[1]MARK UP FOR RETAIL'!$D$11)*'[1]MARK UP FOR RETAIL'!$D$9)*'[1]MARK UP FOR RETAIL'!$D$5)+'[1]MARK UP FOR RETAIL'!$G$5</f>
        <v>975.36959999999999</v>
      </c>
      <c r="H6" s="41">
        <f>(([1]STRATA!AI6*'[1]MARK UP FOR RETAIL'!$D$10)*'[1]MARK UP FOR RETAIL'!$D$11)*'[1]MARK UP FOR RETAIL'!$D$7</f>
        <v>120.20400000000002</v>
      </c>
      <c r="I6" s="41">
        <f>([1]STRATA!AJ6*'[1]MARK UP FOR RETAIL'!$D$11)*'[1]MARK UP FOR RETAIL'!$D$5</f>
        <v>145.15200000000002</v>
      </c>
      <c r="J6" s="445"/>
      <c r="K6" s="379">
        <f>([1]STRATA!AL6*'[1]MARK UP FOR RETAIL'!$D$11)*'[1]MARK UP FOR RETAIL'!$D$5</f>
        <v>303.71760000000006</v>
      </c>
      <c r="L6" s="380"/>
    </row>
    <row r="7" spans="1:12" ht="15.6">
      <c r="A7" s="55" t="s">
        <v>79</v>
      </c>
      <c r="B7" s="381">
        <v>1</v>
      </c>
      <c r="C7" s="382"/>
      <c r="D7" s="416"/>
      <c r="E7" s="41">
        <f>((([1]STRATA!AF7*'[1]MARK UP FOR RETAIL'!$D$11)*'[1]MARK UP FOR RETAIL'!$D$9)*'[1]MARK UP FOR RETAIL'!$D$5)+'[1]MARK UP FOR RETAIL'!$G$5</f>
        <v>705.76920000000007</v>
      </c>
      <c r="F7" s="41">
        <f>((([1]STRATA!AG7*'[1]MARK UP FOR RETAIL'!$D$11)*'[1]MARK UP FOR RETAIL'!$D$9)*'[1]MARK UP FOR RETAIL'!$D$5)+'[1]MARK UP FOR RETAIL'!$G$5</f>
        <v>898.09559999999999</v>
      </c>
      <c r="G7" s="41">
        <f>((([1]STRATA!AH7*'[1]MARK UP FOR RETAIL'!$D$11)*'[1]MARK UP FOR RETAIL'!$D$9)*'[1]MARK UP FOR RETAIL'!$D$5)+'[1]MARK UP FOR RETAIL'!$G$5</f>
        <v>1159.1100000000001</v>
      </c>
      <c r="H7" s="41">
        <f>(([1]STRATA!AI7*'[1]MARK UP FOR RETAIL'!$D$10)*'[1]MARK UP FOR RETAIL'!$D$11)*'[1]MARK UP FOR RETAIL'!$D$7</f>
        <v>140.81040000000002</v>
      </c>
      <c r="I7" s="41">
        <f>([1]STRATA!AJ7*'[1]MARK UP FOR RETAIL'!$D$11)*'[1]MARK UP FOR RETAIL'!$D$5</f>
        <v>310.26240000000001</v>
      </c>
      <c r="J7" s="445"/>
      <c r="K7" s="379">
        <f>([1]STRATA!AL7*'[1]MARK UP FOR RETAIL'!$D$11)*'[1]MARK UP FOR RETAIL'!$D$5</f>
        <v>372.5838</v>
      </c>
      <c r="L7" s="380"/>
    </row>
    <row r="8" spans="1:12" ht="15.6">
      <c r="A8" s="55" t="s">
        <v>80</v>
      </c>
      <c r="B8" s="381">
        <v>1</v>
      </c>
      <c r="C8" s="382"/>
      <c r="D8" s="416"/>
      <c r="E8" s="41">
        <f>((([1]STRATA!AF8*'[1]MARK UP FOR RETAIL'!$D$11)*'[1]MARK UP FOR RETAIL'!$D$9)*'[1]MARK UP FOR RETAIL'!$D$5)+'[1]MARK UP FOR RETAIL'!$G$5</f>
        <v>762.43680000000006</v>
      </c>
      <c r="F8" s="41">
        <f>((([1]STRATA!AG8*'[1]MARK UP FOR RETAIL'!$D$11)*'[1]MARK UP FOR RETAIL'!$D$9)*'[1]MARK UP FOR RETAIL'!$D$5)+'[1]MARK UP FOR RETAIL'!$G$5</f>
        <v>995.97600000000023</v>
      </c>
      <c r="G8" s="41">
        <f>((([1]STRATA!AH8*'[1]MARK UP FOR RETAIL'!$D$11)*'[1]MARK UP FOR RETAIL'!$D$9)*'[1]MARK UP FOR RETAIL'!$D$5)+'[1]MARK UP FOR RETAIL'!$G$5</f>
        <v>1335.9816000000001</v>
      </c>
      <c r="H8" s="41">
        <f>(([1]STRATA!AI8*'[1]MARK UP FOR RETAIL'!$D$10)*'[1]MARK UP FOR RETAIL'!$D$11)*'[1]MARK UP FOR RETAIL'!$D$7</f>
        <v>164.85120000000001</v>
      </c>
      <c r="I8" s="41">
        <f>([1]STRATA!AJ8*'[1]MARK UP FOR RETAIL'!$D$11)*'[1]MARK UP FOR RETAIL'!$D$5</f>
        <v>381.02400000000006</v>
      </c>
      <c r="J8" s="445"/>
      <c r="K8" s="379">
        <f>([1]STRATA!AL8*'[1]MARK UP FOR RETAIL'!$D$11)*'[1]MARK UP FOR RETAIL'!$D$5</f>
        <v>448.51320000000004</v>
      </c>
      <c r="L8" s="380"/>
    </row>
    <row r="9" spans="1:12" ht="15.6">
      <c r="A9" s="55" t="s">
        <v>81</v>
      </c>
      <c r="B9" s="381">
        <v>2</v>
      </c>
      <c r="C9" s="382"/>
      <c r="D9" s="416"/>
      <c r="E9" s="41">
        <f>((([1]STRATA!AF9*'[1]MARK UP FOR RETAIL'!$D$11)*'[1]MARK UP FOR RETAIL'!$D$9)*'[1]MARK UP FOR RETAIL'!$D$5)+'[1]MARK UP FOR RETAIL'!$G$5</f>
        <v>855.16560000000004</v>
      </c>
      <c r="F9" s="41">
        <f>((([1]STRATA!AG9*'[1]MARK UP FOR RETAIL'!$D$11)*'[1]MARK UP FOR RETAIL'!$D$9)*'[1]MARK UP FOR RETAIL'!$D$5)+'[1]MARK UP FOR RETAIL'!$G$5</f>
        <v>1117.8972000000001</v>
      </c>
      <c r="G9" s="41">
        <f>((([1]STRATA!AH9*'[1]MARK UP FOR RETAIL'!$D$11)*'[1]MARK UP FOR RETAIL'!$D$9)*'[1]MARK UP FOR RETAIL'!$D$5)+'[1]MARK UP FOR RETAIL'!$G$5</f>
        <v>1533.4596000000001</v>
      </c>
      <c r="H9" s="41">
        <f>(([1]STRATA!AI9*'[1]MARK UP FOR RETAIL'!$D$10)*'[1]MARK UP FOR RETAIL'!$D$11)*'[1]MARK UP FOR RETAIL'!$D$7</f>
        <v>185.45760000000001</v>
      </c>
      <c r="I9" s="41">
        <f>([1]STRATA!AJ9*'[1]MARK UP FOR RETAIL'!$D$11)*'[1]MARK UP FOR RETAIL'!$D$5</f>
        <v>453.6</v>
      </c>
      <c r="J9" s="445"/>
      <c r="K9" s="379">
        <f>([1]STRATA!AL9*'[1]MARK UP FOR RETAIL'!$D$11)*'[1]MARK UP FOR RETAIL'!$D$5</f>
        <v>505.01880000000006</v>
      </c>
      <c r="L9" s="380"/>
    </row>
    <row r="10" spans="1:12" ht="15.6">
      <c r="A10" s="55" t="s">
        <v>82</v>
      </c>
      <c r="B10" s="381">
        <v>2</v>
      </c>
      <c r="C10" s="382"/>
      <c r="D10" s="416"/>
      <c r="E10" s="41">
        <f>((([1]STRATA!AF10*'[1]MARK UP FOR RETAIL'!$D$11)*'[1]MARK UP FOR RETAIL'!$D$9)*'[1]MARK UP FOR RETAIL'!$D$5)+'[1]MARK UP FOR RETAIL'!$G$5</f>
        <v>970.21799999999996</v>
      </c>
      <c r="F10" s="41">
        <f>((([1]STRATA!AG10*'[1]MARK UP FOR RETAIL'!$D$11)*'[1]MARK UP FOR RETAIL'!$D$9)*'[1]MARK UP FOR RETAIL'!$D$5)+'[1]MARK UP FOR RETAIL'!$G$5</f>
        <v>1270.7280000000003</v>
      </c>
      <c r="G10" s="41">
        <f>((([1]STRATA!AH10*'[1]MARK UP FOR RETAIL'!$D$11)*'[1]MARK UP FOR RETAIL'!$D$9)*'[1]MARK UP FOR RETAIL'!$D$5)+'[1]MARK UP FOR RETAIL'!$G$5</f>
        <v>1705.1796000000004</v>
      </c>
      <c r="H10" s="41">
        <f>(([1]STRATA!AI10*'[1]MARK UP FOR RETAIL'!$D$10)*'[1]MARK UP FOR RETAIL'!$D$11)*'[1]MARK UP FOR RETAIL'!$D$7</f>
        <v>200.91240000000002</v>
      </c>
      <c r="I10" s="41">
        <f>([1]STRATA!AJ10*'[1]MARK UP FOR RETAIL'!$D$11)*'[1]MARK UP FOR RETAIL'!$D$5</f>
        <v>526.17600000000004</v>
      </c>
      <c r="J10" s="445"/>
      <c r="K10" s="379">
        <f>([1]STRATA!AL10*'[1]MARK UP FOR RETAIL'!$D$11)*'[1]MARK UP FOR RETAIL'!$D$5</f>
        <v>655.11180000000013</v>
      </c>
      <c r="L10" s="380"/>
    </row>
    <row r="11" spans="1:12" ht="15.6">
      <c r="A11" s="55" t="s">
        <v>83</v>
      </c>
      <c r="B11" s="381">
        <v>2</v>
      </c>
      <c r="C11" s="382"/>
      <c r="D11" s="416"/>
      <c r="E11" s="41">
        <f>((([1]STRATA!AF11*'[1]MARK UP FOR RETAIL'!$D$11)*'[1]MARK UP FOR RETAIL'!$D$9)*'[1]MARK UP FOR RETAIL'!$D$5)+'[1]MARK UP FOR RETAIL'!$G$5</f>
        <v>1121.3316000000002</v>
      </c>
      <c r="F11" s="41">
        <f>((([1]STRATA!AG11*'[1]MARK UP FOR RETAIL'!$D$11)*'[1]MARK UP FOR RETAIL'!$D$9)*'[1]MARK UP FOR RETAIL'!$D$5)+'[1]MARK UP FOR RETAIL'!$G$5</f>
        <v>1461.3372000000002</v>
      </c>
      <c r="G11" s="41">
        <f>((([1]STRATA!AH11*'[1]MARK UP FOR RETAIL'!$D$11)*'[1]MARK UP FOR RETAIL'!$D$9)*'[1]MARK UP FOR RETAIL'!$D$5)+'[1]MARK UP FOR RETAIL'!$G$5</f>
        <v>1959.3252000000002</v>
      </c>
      <c r="H11" s="41">
        <f>(([1]STRATA!AI11*'[1]MARK UP FOR RETAIL'!$D$10)*'[1]MARK UP FOR RETAIL'!$D$11)*'[1]MARK UP FOR RETAIL'!$D$7</f>
        <v>216.3672</v>
      </c>
      <c r="I11" s="41">
        <f>([1]STRATA!AJ11*'[1]MARK UP FOR RETAIL'!$D$11)*'[1]MARK UP FOR RETAIL'!$D$5</f>
        <v>595.1232</v>
      </c>
      <c r="J11" s="445"/>
      <c r="K11" s="379">
        <f>([1]STRATA!AL11*'[1]MARK UP FOR RETAIL'!$D$11)*'[1]MARK UP FOR RETAIL'!$D$5</f>
        <v>792.84420000000011</v>
      </c>
      <c r="L11" s="380"/>
    </row>
    <row r="12" spans="1:12" ht="15.6">
      <c r="A12" s="55" t="s">
        <v>84</v>
      </c>
      <c r="B12" s="381">
        <v>3</v>
      </c>
      <c r="C12" s="382"/>
      <c r="D12" s="416"/>
      <c r="E12" s="41">
        <f>((([1]STRATA!AF12*'[1]MARK UP FOR RETAIL'!$D$11)*'[1]MARK UP FOR RETAIL'!$D$9)*'[1]MARK UP FOR RETAIL'!$D$5)+'[1]MARK UP FOR RETAIL'!$G$5</f>
        <v>1294.7688000000001</v>
      </c>
      <c r="F12" s="41">
        <f>((([1]STRATA!AG12*'[1]MARK UP FOR RETAIL'!$D$11)*'[1]MARK UP FOR RETAIL'!$D$9)*'[1]MARK UP FOR RETAIL'!$D$5)+'[1]MARK UP FOR RETAIL'!$G$5</f>
        <v>1677.7044000000003</v>
      </c>
      <c r="G12" s="41">
        <f>((([1]STRATA!AH12*'[1]MARK UP FOR RETAIL'!$D$11)*'[1]MARK UP FOR RETAIL'!$D$9)*'[1]MARK UP FOR RETAIL'!$D$5)+'[1]MARK UP FOR RETAIL'!$G$5</f>
        <v>2244.3804000000005</v>
      </c>
      <c r="H12" s="41">
        <f>(([1]STRATA!AI12*'[1]MARK UP FOR RETAIL'!$D$10)*'[1]MARK UP FOR RETAIL'!$D$11)*'[1]MARK UP FOR RETAIL'!$D$7</f>
        <v>231.822</v>
      </c>
      <c r="I12" s="41">
        <f>([1]STRATA!AJ12*'[1]MARK UP FOR RETAIL'!$D$11)*'[1]MARK UP FOR RETAIL'!$D$5</f>
        <v>665.88480000000004</v>
      </c>
      <c r="J12" s="445"/>
      <c r="K12" s="379">
        <f>([1]STRATA!AL12*'[1]MARK UP FOR RETAIL'!$D$11)*'[1]MARK UP FOR RETAIL'!$D$5</f>
        <v>935.87400000000002</v>
      </c>
      <c r="L12" s="380"/>
    </row>
    <row r="13" spans="1:12" ht="15.6">
      <c r="A13" s="55" t="s">
        <v>85</v>
      </c>
      <c r="B13" s="381">
        <v>3</v>
      </c>
      <c r="C13" s="382"/>
      <c r="D13" s="416"/>
      <c r="E13" s="41">
        <f>((([1]STRATA!AF13*'[1]MARK UP FOR RETAIL'!$D$11)*'[1]MARK UP FOR RETAIL'!$D$9)*'[1]MARK UP FOR RETAIL'!$D$5)+'[1]MARK UP FOR RETAIL'!$G$5</f>
        <v>1451.0339999999999</v>
      </c>
      <c r="F13" s="41">
        <f>((([1]STRATA!AG13*'[1]MARK UP FOR RETAIL'!$D$11)*'[1]MARK UP FOR RETAIL'!$D$9)*'[1]MARK UP FOR RETAIL'!$D$5)+'[1]MARK UP FOR RETAIL'!$G$5</f>
        <v>1890.6372000000001</v>
      </c>
      <c r="G13" s="41">
        <f>((([1]STRATA!AH13*'[1]MARK UP FOR RETAIL'!$D$11)*'[1]MARK UP FOR RETAIL'!$D$9)*'[1]MARK UP FOR RETAIL'!$D$5)+'[1]MARK UP FOR RETAIL'!$G$5</f>
        <v>2438.424</v>
      </c>
      <c r="H13" s="41">
        <f>(([1]STRATA!AI13*'[1]MARK UP FOR RETAIL'!$D$10)*'[1]MARK UP FOR RETAIL'!$D$11)*'[1]MARK UP FOR RETAIL'!$D$7</f>
        <v>245.55960000000005</v>
      </c>
      <c r="I13" s="41">
        <f>([1]STRATA!AJ13*'[1]MARK UP FOR RETAIL'!$D$11)*'[1]MARK UP FOR RETAIL'!$D$5</f>
        <v>740.27520000000004</v>
      </c>
      <c r="J13" s="445"/>
      <c r="K13" s="379">
        <f>([1]STRATA!AL13*'[1]MARK UP FOR RETAIL'!$D$11)*'[1]MARK UP FOR RETAIL'!$D$5</f>
        <v>1082.4354000000003</v>
      </c>
      <c r="L13" s="380"/>
    </row>
    <row r="14" spans="1:12" ht="15.6">
      <c r="A14" s="55" t="s">
        <v>86</v>
      </c>
      <c r="B14" s="381">
        <v>4</v>
      </c>
      <c r="C14" s="382"/>
      <c r="D14" s="416"/>
      <c r="E14" s="41">
        <f>((([1]STRATA!AF14*'[1]MARK UP FOR RETAIL'!$D$11)*'[1]MARK UP FOR RETAIL'!$D$9)*'[1]MARK UP FOR RETAIL'!$D$5)+'[1]MARK UP FOR RETAIL'!$G$5</f>
        <v>1609.0164000000002</v>
      </c>
      <c r="F14" s="41">
        <f>((([1]STRATA!AG14*'[1]MARK UP FOR RETAIL'!$D$11)*'[1]MARK UP FOR RETAIL'!$D$9)*'[1]MARK UP FOR RETAIL'!$D$5)+'[1]MARK UP FOR RETAIL'!$G$5</f>
        <v>2107.0044000000003</v>
      </c>
      <c r="G14" s="41">
        <f>((([1]STRATA!AH14*'[1]MARK UP FOR RETAIL'!$D$11)*'[1]MARK UP FOR RETAIL'!$D$9)*'[1]MARK UP FOR RETAIL'!$D$5)+'[1]MARK UP FOR RETAIL'!$G$5</f>
        <v>2711.4587999999999</v>
      </c>
      <c r="H14" s="41">
        <f>(([1]STRATA!AI14*'[1]MARK UP FOR RETAIL'!$D$10)*'[1]MARK UP FOR RETAIL'!$D$11)*'[1]MARK UP FOR RETAIL'!$D$7</f>
        <v>261.01440000000002</v>
      </c>
      <c r="I14" s="41">
        <f>([1]STRATA!AJ14*'[1]MARK UP FOR RETAIL'!$D$11)*'[1]MARK UP FOR RETAIL'!$D$5</f>
        <v>809.22239999999999</v>
      </c>
      <c r="J14" s="445"/>
      <c r="K14" s="379">
        <f>([1]STRATA!AL14*'[1]MARK UP FOR RETAIL'!$D$11)*'[1]MARK UP FOR RETAIL'!$D$5</f>
        <v>1223.6994</v>
      </c>
      <c r="L14" s="380"/>
    </row>
    <row r="15" spans="1:12" ht="15.6">
      <c r="A15" s="58" t="s">
        <v>87</v>
      </c>
      <c r="B15" s="456">
        <v>4</v>
      </c>
      <c r="C15" s="457"/>
      <c r="D15" s="416"/>
      <c r="E15" s="41">
        <f>((([1]STRATA!AF15*'[1]MARK UP FOR RETAIL'!$D$11)*'[1]MARK UP FOR RETAIL'!$D$9)*'[1]MARK UP FOR RETAIL'!$D$5)+'[1]MARK UP FOR RETAIL'!$G$5</f>
        <v>1763.5644000000002</v>
      </c>
      <c r="F15" s="41">
        <f>((([1]STRATA!AG15*'[1]MARK UP FOR RETAIL'!$D$11)*'[1]MARK UP FOR RETAIL'!$D$9)*'[1]MARK UP FOR RETAIL'!$D$5)+'[1]MARK UP FOR RETAIL'!$G$5</f>
        <v>2323.3716000000004</v>
      </c>
      <c r="G15" s="41">
        <f>((([1]STRATA!AH15*'[1]MARK UP FOR RETAIL'!$D$11)*'[1]MARK UP FOR RETAIL'!$D$9)*'[1]MARK UP FOR RETAIL'!$D$5)+'[1]MARK UP FOR RETAIL'!$G$5</f>
        <v>2981.0592000000001</v>
      </c>
      <c r="H15" s="41">
        <f>(([1]STRATA!AI15*'[1]MARK UP FOR RETAIL'!$D$10)*'[1]MARK UP FOR RETAIL'!$D$11)*'[1]MARK UP FOR RETAIL'!$D$7</f>
        <v>278.18639999999999</v>
      </c>
      <c r="I15" s="41">
        <f>([1]STRATA!AJ15*'[1]MARK UP FOR RETAIL'!$D$11)*'[1]MARK UP FOR RETAIL'!$D$5</f>
        <v>881.79840000000013</v>
      </c>
      <c r="J15" s="445"/>
      <c r="K15" s="379">
        <f>([1]STRATA!AL15*'[1]MARK UP FOR RETAIL'!$D$11)*'[1]MARK UP FOR RETAIL'!$D$5</f>
        <v>1368.4950000000001</v>
      </c>
      <c r="L15" s="380"/>
    </row>
    <row r="16" spans="1:12" ht="15.75" customHeight="1">
      <c r="A16" s="527" t="s">
        <v>96</v>
      </c>
      <c r="B16" s="528"/>
      <c r="C16" s="528"/>
      <c r="D16" s="529"/>
      <c r="E16" s="397">
        <f>((([1]STRATA!AF16*'[1]MARK UP FOR RETAIL'!$D$11)*'[1]MARK UP FOR RETAIL'!$D$9)*'[1]MARK UP FOR RETAIL'!$D$5)</f>
        <v>226.67040000000006</v>
      </c>
      <c r="F16" s="398"/>
      <c r="G16" s="399"/>
      <c r="H16" s="41">
        <f>(([1]STRATA!AI16*'[1]MARK UP FOR RETAIL'!$D$10)*'[1]MARK UP FOR RETAIL'!$D$11)*'[1]MARK UP FOR RETAIL'!$D$7</f>
        <v>27.475200000000001</v>
      </c>
      <c r="I16" s="41" t="s">
        <v>23</v>
      </c>
      <c r="J16" s="445"/>
      <c r="K16" s="379">
        <f>([1]STRATA!AL16*'[1]MARK UP FOR RETAIL'!$D$11)*'[1]MARK UP FOR RETAIL'!$D$5</f>
        <v>134.20080000000002</v>
      </c>
      <c r="L16" s="380"/>
    </row>
    <row r="17" spans="1:12" ht="15.75" customHeight="1">
      <c r="A17" s="526" t="s">
        <v>93</v>
      </c>
      <c r="B17" s="526"/>
      <c r="C17" s="526"/>
      <c r="D17" s="526"/>
      <c r="E17" s="41">
        <f>((([1]STRATA!AF17*'[1]MARK UP FOR RETAIL'!$D$11)*'[1]MARK UP FOR RETAIL'!$D$9)*'[1]MARK UP FOR RETAIL'!$D$5)</f>
        <v>230.10480000000001</v>
      </c>
      <c r="F17" s="41">
        <f>((([1]STRATA!AG17*'[1]MARK UP FOR RETAIL'!$D$11)*'[1]MARK UP FOR RETAIL'!$D$9)*'[1]MARK UP FOR RETAIL'!$D$5)</f>
        <v>310.81319999999999</v>
      </c>
      <c r="G17" s="41">
        <f>((([1]STRATA!AH17*'[1]MARK UP FOR RETAIL'!$D$11)*'[1]MARK UP FOR RETAIL'!$D$9)*'[1]MARK UP FOR RETAIL'!$D$5)</f>
        <v>340.00560000000007</v>
      </c>
      <c r="H17" s="41">
        <f>(([1]STRATA!AI17*'[1]MARK UP FOR RETAIL'!$D$10)*'[1]MARK UP FOR RETAIL'!$D$11)*'[1]MARK UP FOR RETAIL'!$D$7</f>
        <v>58.384799999999998</v>
      </c>
      <c r="I17" s="41">
        <f>([1]STRATA!AJ17*'[1]MARK UP FOR RETAIL'!$D$11)*'[1]MARK UP FOR RETAIL'!$D$5</f>
        <v>70.761600000000016</v>
      </c>
      <c r="J17" s="445"/>
      <c r="K17" s="379">
        <f>([1]STRATA!AL17*'[1]MARK UP FOR RETAIL'!$D$11)*'[1]MARK UP FOR RETAIL'!$D$5</f>
        <v>153.62460000000002</v>
      </c>
      <c r="L17" s="380"/>
    </row>
    <row r="18" spans="1:12" ht="15.75" customHeight="1">
      <c r="A18" s="400" t="s">
        <v>24</v>
      </c>
      <c r="B18" s="401"/>
      <c r="C18" s="401"/>
      <c r="D18" s="402"/>
      <c r="E18" s="397">
        <f>((([1]STRATA!AF18*'[1]MARK UP FOR RETAIL'!$D$10)*'[1]MARK UP FOR RETAIL'!$D$11)*'[1]MARK UP FOR RETAIL'!$D$7)</f>
        <v>39.495600000000003</v>
      </c>
      <c r="F18" s="398"/>
      <c r="G18" s="399"/>
      <c r="H18" s="41" t="s">
        <v>23</v>
      </c>
      <c r="I18" s="41" t="s">
        <v>23</v>
      </c>
      <c r="J18" s="445"/>
      <c r="K18" s="379">
        <f>([1]STRATA!AL18*'[1]MARK UP FOR RETAIL'!$D$11)*'[1]MARK UP FOR RETAIL'!$D$5</f>
        <v>28.252800000000004</v>
      </c>
      <c r="L18" s="380"/>
    </row>
    <row r="19" spans="1:12" ht="15.6">
      <c r="A19" s="426" t="s">
        <v>25</v>
      </c>
      <c r="B19" s="427"/>
      <c r="C19" s="427"/>
      <c r="D19" s="428"/>
      <c r="E19" s="16">
        <f>((([1]STRATA!AF19*'[1]MARK UP FOR RETAIL'!$D$11)*'[1]MARK UP FOR RETAIL'!$D$9)*'[1]MARK UP FOR RETAIL'!$D$5)</f>
        <v>-70.405200000000008</v>
      </c>
      <c r="F19" s="16">
        <f>((([1]STRATA!AG19*'[1]MARK UP FOR RETAIL'!$D$11)*'[1]MARK UP FOR RETAIL'!$D$9)*'[1]MARK UP FOR RETAIL'!$D$5)</f>
        <v>-111.61800000000002</v>
      </c>
      <c r="G19" s="16">
        <f>((([1]STRATA!AH19*'[1]MARK UP FOR RETAIL'!$D$11)*'[1]MARK UP FOR RETAIL'!$D$9)*'[1]MARK UP FOR RETAIL'!$D$5)</f>
        <v>-130.50720000000001</v>
      </c>
      <c r="H19" s="16">
        <f>(([1]STRATA!AI19*'[1]MARK UP FOR RETAIL'!$D$10)*'[1]MARK UP FOR RETAIL'!$D$11)*'[1]MARK UP FOR RETAIL'!$D$7</f>
        <v>-18.889199999999999</v>
      </c>
      <c r="I19" s="17"/>
      <c r="J19" s="446"/>
      <c r="K19" s="450">
        <f>([1]STRATA!AL19*'[1]MARK UP FOR RETAIL'!$D$11)*'[1]MARK UP FOR RETAIL'!$D$5</f>
        <v>-56.505600000000008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  <c r="L21" s="11"/>
    </row>
    <row r="22" spans="1:12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  <c r="L23" s="11"/>
    </row>
    <row r="24" spans="1:12" ht="15" customHeight="1">
      <c r="A24" s="508" t="s">
        <v>97</v>
      </c>
      <c r="B24" s="509"/>
      <c r="C24" s="509"/>
      <c r="D24" s="509"/>
      <c r="E24" s="509"/>
      <c r="F24" s="509"/>
      <c r="G24" s="509"/>
      <c r="H24" s="509"/>
      <c r="I24" s="509"/>
      <c r="J24" s="509"/>
      <c r="K24" s="509"/>
      <c r="L24" s="510"/>
    </row>
    <row r="25" spans="1:12" ht="15" customHeight="1">
      <c r="A25" s="511"/>
      <c r="B25" s="512"/>
      <c r="C25" s="512"/>
      <c r="D25" s="512"/>
      <c r="E25" s="512"/>
      <c r="F25" s="512"/>
      <c r="G25" s="512"/>
      <c r="H25" s="512"/>
      <c r="I25" s="512"/>
      <c r="J25" s="512"/>
      <c r="K25" s="512"/>
      <c r="L25" s="513"/>
    </row>
    <row r="26" spans="1:12" ht="20.399999999999999">
      <c r="A26" s="391" t="s">
        <v>27</v>
      </c>
      <c r="B26" s="392"/>
      <c r="C26" s="392"/>
      <c r="D26" s="392"/>
      <c r="E26" s="392"/>
      <c r="F26" s="20"/>
      <c r="G26" s="21"/>
      <c r="H26" s="393" t="s">
        <v>28</v>
      </c>
      <c r="I26" s="393"/>
      <c r="J26" s="393"/>
      <c r="K26" s="393"/>
      <c r="L26" s="394"/>
    </row>
    <row r="27" spans="1:12" ht="20.399999999999999">
      <c r="A27" s="391"/>
      <c r="B27" s="392"/>
      <c r="C27" s="392"/>
      <c r="D27" s="392"/>
      <c r="E27" s="392"/>
      <c r="F27" s="20"/>
      <c r="G27" s="22"/>
      <c r="H27" s="395"/>
      <c r="I27" s="395"/>
      <c r="J27" s="395"/>
      <c r="K27" s="395"/>
      <c r="L27" s="396"/>
    </row>
    <row r="28" spans="1:12" ht="15.6">
      <c r="A28" s="23" t="s">
        <v>29</v>
      </c>
      <c r="B28" s="24"/>
      <c r="C28" s="24"/>
      <c r="D28" s="25"/>
      <c r="E28" s="25"/>
      <c r="F28" s="25"/>
      <c r="G28" s="26"/>
      <c r="H28" s="26" t="s">
        <v>30</v>
      </c>
      <c r="I28" s="27"/>
      <c r="J28" s="27"/>
      <c r="K28" s="27"/>
      <c r="L28" s="28"/>
    </row>
    <row r="29" spans="1:12" ht="15.6">
      <c r="A29" s="23" t="s">
        <v>31</v>
      </c>
      <c r="B29" s="24"/>
      <c r="C29" s="24"/>
      <c r="D29" s="25"/>
      <c r="E29" s="25"/>
      <c r="F29" s="25"/>
      <c r="G29" s="26"/>
      <c r="H29" s="26" t="s">
        <v>73</v>
      </c>
      <c r="I29" s="27"/>
      <c r="J29" s="27"/>
      <c r="K29" s="27"/>
      <c r="L29" s="28"/>
    </row>
    <row r="30" spans="1:12" ht="15.6">
      <c r="A30" s="23" t="s">
        <v>33</v>
      </c>
      <c r="B30" s="24"/>
      <c r="C30" s="24"/>
      <c r="D30" s="25"/>
      <c r="E30" s="25"/>
      <c r="F30" s="25"/>
      <c r="G30" s="26"/>
      <c r="H30" s="26" t="s">
        <v>34</v>
      </c>
      <c r="I30" s="27"/>
      <c r="J30" s="27"/>
      <c r="K30" s="27"/>
      <c r="L30" s="28"/>
    </row>
    <row r="31" spans="1:12" ht="15.6">
      <c r="A31" s="23" t="s">
        <v>35</v>
      </c>
      <c r="B31" s="24"/>
      <c r="C31" s="24"/>
      <c r="D31" s="25"/>
      <c r="E31" s="25"/>
      <c r="F31" s="25"/>
      <c r="G31" s="26"/>
      <c r="H31" s="26" t="s">
        <v>36</v>
      </c>
      <c r="I31" s="27"/>
      <c r="J31" s="27"/>
      <c r="K31" s="27"/>
      <c r="L31" s="28"/>
    </row>
    <row r="32" spans="1:12" ht="15.6">
      <c r="A32" s="23"/>
      <c r="B32" s="24"/>
      <c r="C32" s="24"/>
      <c r="D32" s="25"/>
      <c r="E32" s="25"/>
      <c r="F32" s="25"/>
      <c r="G32" s="26"/>
      <c r="H32" s="26" t="s">
        <v>37</v>
      </c>
      <c r="I32" s="27"/>
      <c r="J32" s="27"/>
      <c r="K32" s="27"/>
      <c r="L32" s="28"/>
    </row>
    <row r="33" spans="1:12" ht="15.6">
      <c r="A33" s="407"/>
      <c r="B33" s="452"/>
      <c r="C33" s="452"/>
      <c r="D33" s="452"/>
      <c r="E33" s="452"/>
      <c r="F33" s="25"/>
      <c r="G33" s="26"/>
      <c r="H33" s="26" t="s">
        <v>38</v>
      </c>
      <c r="I33" s="27"/>
      <c r="J33" s="27"/>
      <c r="K33" s="27"/>
      <c r="L33" s="28"/>
    </row>
    <row r="34" spans="1:12" ht="15.6">
      <c r="A34" s="453"/>
      <c r="B34" s="452"/>
      <c r="C34" s="452"/>
      <c r="D34" s="452"/>
      <c r="E34" s="452"/>
      <c r="F34" s="25"/>
      <c r="G34" s="26"/>
      <c r="H34" s="26" t="s">
        <v>39</v>
      </c>
      <c r="I34" s="27"/>
      <c r="J34" s="27"/>
      <c r="K34" s="27"/>
      <c r="L34" s="28"/>
    </row>
    <row r="35" spans="1:12" ht="15" customHeight="1">
      <c r="A35" s="453"/>
      <c r="B35" s="452"/>
      <c r="C35" s="452"/>
      <c r="D35" s="452"/>
      <c r="E35" s="452"/>
      <c r="F35" s="25"/>
      <c r="G35" s="25"/>
      <c r="H35" s="25"/>
      <c r="I35" s="25"/>
      <c r="J35" s="25"/>
      <c r="K35" s="25"/>
      <c r="L35" s="29"/>
    </row>
    <row r="36" spans="1:12" ht="20.25" customHeight="1">
      <c r="A36" s="30"/>
      <c r="B36" s="24"/>
      <c r="C36" s="24"/>
      <c r="D36" s="25"/>
      <c r="E36" s="25"/>
      <c r="F36" s="25"/>
      <c r="G36" s="31"/>
      <c r="H36" s="502"/>
      <c r="I36" s="503"/>
      <c r="J36" s="503"/>
      <c r="K36" s="503"/>
      <c r="L36" s="504"/>
    </row>
    <row r="37" spans="1:12" ht="21" thickBot="1">
      <c r="A37" s="32"/>
      <c r="B37" s="24"/>
      <c r="C37" s="24"/>
      <c r="D37" s="25"/>
      <c r="E37" s="25"/>
      <c r="F37" s="25"/>
      <c r="G37" s="31"/>
      <c r="H37" s="503"/>
      <c r="I37" s="503"/>
      <c r="J37" s="503"/>
      <c r="K37" s="503"/>
      <c r="L37" s="504"/>
    </row>
    <row r="38" spans="1:12" ht="55.2">
      <c r="A38" s="33" t="s">
        <v>40</v>
      </c>
      <c r="B38" s="411" t="s">
        <v>5</v>
      </c>
      <c r="C38" s="412"/>
      <c r="D38" s="34" t="s">
        <v>6</v>
      </c>
      <c r="E38" s="34" t="s">
        <v>7</v>
      </c>
      <c r="F38" s="35" t="s">
        <v>8</v>
      </c>
      <c r="G38" s="76"/>
      <c r="H38" s="499" t="s">
        <v>471</v>
      </c>
      <c r="I38" s="500"/>
      <c r="J38" s="500"/>
      <c r="K38" s="500"/>
      <c r="L38" s="501"/>
    </row>
    <row r="39" spans="1:12" ht="15.75" customHeight="1">
      <c r="A39" s="56" t="s">
        <v>79</v>
      </c>
      <c r="B39" s="485">
        <v>1</v>
      </c>
      <c r="C39" s="485"/>
      <c r="D39" s="454" t="s">
        <v>41</v>
      </c>
      <c r="E39" s="41">
        <f>((([1]STRATA!AF39*'[1]MARK UP FOR RETAIL'!$D$14)*'[1]MARK UP FOR RETAIL'!$D$11)*'[1]MARK UP FOR RETAIL'!$D$5)+'[1]MARK UP FOR RETAIL'!$G$5</f>
        <v>1014.8652000000002</v>
      </c>
      <c r="F39" s="53">
        <f>((([1]STRATA!AG39*'[1]MARK UP FOR RETAIL'!$D$14)*'[1]MARK UP FOR RETAIL'!$D$11)*'[1]MARK UP FOR RETAIL'!$D$5)+'[1]MARK UP FOR RETAIL'!$G$5</f>
        <v>1205.4744000000001</v>
      </c>
      <c r="G39" s="37"/>
      <c r="H39" s="421">
        <f>(([1]STRATA!AI39*'[1]MARK UP FOR RETAIL'!$D$14)*'[1]MARK UP FOR RETAIL'!$D$11)*'[1]MARK UP FOR RETAIL'!$D$5</f>
        <v>499.72140000000007</v>
      </c>
      <c r="I39" s="398"/>
      <c r="J39" s="398"/>
      <c r="K39" s="398"/>
      <c r="L39" s="422"/>
    </row>
    <row r="40" spans="1:12" ht="15.6">
      <c r="A40" s="56" t="s">
        <v>80</v>
      </c>
      <c r="B40" s="485">
        <v>1</v>
      </c>
      <c r="C40" s="485"/>
      <c r="D40" s="454"/>
      <c r="E40" s="41">
        <f>((([1]STRATA!AF40*'[1]MARK UP FOR RETAIL'!$D$14)*'[1]MARK UP FOR RETAIL'!$D$11)*'[1]MARK UP FOR RETAIL'!$D$5)+'[1]MARK UP FOR RETAIL'!$G$5</f>
        <v>1109.3112000000001</v>
      </c>
      <c r="F40" s="53">
        <f>((([1]STRATA!AG40*'[1]MARK UP FOR RETAIL'!$D$14)*'[1]MARK UP FOR RETAIL'!$D$11)*'[1]MARK UP FOR RETAIL'!$D$5)+'[1]MARK UP FOR RETAIL'!$G$5</f>
        <v>1342.8504000000003</v>
      </c>
      <c r="G40" s="37"/>
      <c r="H40" s="421">
        <f>(([1]STRATA!AI40*'[1]MARK UP FOR RETAIL'!$D$14)*'[1]MARK UP FOR RETAIL'!$D$11)*'[1]MARK UP FOR RETAIL'!$D$5</f>
        <v>610.96680000000015</v>
      </c>
      <c r="I40" s="398"/>
      <c r="J40" s="398"/>
      <c r="K40" s="398"/>
      <c r="L40" s="422"/>
    </row>
    <row r="41" spans="1:12" ht="15.6">
      <c r="A41" s="56" t="s">
        <v>81</v>
      </c>
      <c r="B41" s="485">
        <v>2</v>
      </c>
      <c r="C41" s="485"/>
      <c r="D41" s="454"/>
      <c r="E41" s="41">
        <f>((([1]STRATA!AF41*'[1]MARK UP FOR RETAIL'!$D$14)*'[1]MARK UP FOR RETAIL'!$D$11)*'[1]MARK UP FOR RETAIL'!$D$5)+'[1]MARK UP FOR RETAIL'!$G$5</f>
        <v>1248.4043999999999</v>
      </c>
      <c r="F41" s="53">
        <f>((([1]STRATA!AG41*'[1]MARK UP FOR RETAIL'!$D$14)*'[1]MARK UP FOR RETAIL'!$D$11)*'[1]MARK UP FOR RETAIL'!$D$5)+'[1]MARK UP FOR RETAIL'!$G$5</f>
        <v>1511.1360000000002</v>
      </c>
      <c r="G41" s="37"/>
      <c r="H41" s="421">
        <f>(([1]STRATA!AI41*'[1]MARK UP FOR RETAIL'!$D$14)*'[1]MARK UP FOR RETAIL'!$D$11)*'[1]MARK UP FOR RETAIL'!$D$5</f>
        <v>701.02260000000001</v>
      </c>
      <c r="I41" s="398"/>
      <c r="J41" s="398"/>
      <c r="K41" s="398"/>
      <c r="L41" s="422"/>
    </row>
    <row r="42" spans="1:12" ht="15.6">
      <c r="A42" s="56" t="s">
        <v>82</v>
      </c>
      <c r="B42" s="381">
        <v>2</v>
      </c>
      <c r="C42" s="382"/>
      <c r="D42" s="454"/>
      <c r="E42" s="41">
        <f>((([1]STRATA!AF42*'[1]MARK UP FOR RETAIL'!$D$14)*'[1]MARK UP FOR RETAIL'!$D$11)*'[1]MARK UP FOR RETAIL'!$D$5)+'[1]MARK UP FOR RETAIL'!$G$5</f>
        <v>1426.9931999999999</v>
      </c>
      <c r="F42" s="53">
        <f>((([1]STRATA!AG42*'[1]MARK UP FOR RETAIL'!$D$14)*'[1]MARK UP FOR RETAIL'!$D$11)*'[1]MARK UP FOR RETAIL'!$D$5)+'[1]MARK UP FOR RETAIL'!$G$5</f>
        <v>1730.9376</v>
      </c>
      <c r="G42" s="37"/>
      <c r="H42" s="421">
        <f>(([1]STRATA!AI42*'[1]MARK UP FOR RETAIL'!$D$14)*'[1]MARK UP FOR RETAIL'!$D$11)*'[1]MARK UP FOR RETAIL'!$D$5</f>
        <v>898.79220000000009</v>
      </c>
      <c r="I42" s="398"/>
      <c r="J42" s="398"/>
      <c r="K42" s="398"/>
      <c r="L42" s="422"/>
    </row>
    <row r="43" spans="1:12" ht="16.2" thickBot="1">
      <c r="A43" s="57" t="s">
        <v>83</v>
      </c>
      <c r="B43" s="507">
        <v>2</v>
      </c>
      <c r="C43" s="507"/>
      <c r="D43" s="455"/>
      <c r="E43" s="42">
        <f>((([1]STRATA!AF43*'[1]MARK UP FOR RETAIL'!$D$14)*'[1]MARK UP FOR RETAIL'!$D$11)*'[1]MARK UP FOR RETAIL'!$D$5)+'[1]MARK UP FOR RETAIL'!$G$5</f>
        <v>1584.9756000000002</v>
      </c>
      <c r="F43" s="54">
        <f>((([1]STRATA!AG43*'[1]MARK UP FOR RETAIL'!$D$14)*'[1]MARK UP FOR RETAIL'!$D$11)*'[1]MARK UP FOR RETAIL'!$D$5)+'[1]MARK UP FOR RETAIL'!$G$5</f>
        <v>1924.9812000000002</v>
      </c>
      <c r="G43" s="39"/>
      <c r="H43" s="418">
        <f>(([1]STRATA!AI43*'[1]MARK UP FOR RETAIL'!$D$14)*'[1]MARK UP FOR RETAIL'!$D$11)*'[1]MARK UP FOR RETAIL'!$D$5</f>
        <v>1068.3090000000002</v>
      </c>
      <c r="I43" s="419"/>
      <c r="J43" s="419"/>
      <c r="K43" s="419"/>
      <c r="L43" s="420"/>
    </row>
  </sheetData>
  <mergeCells count="56">
    <mergeCell ref="K5:L5"/>
    <mergeCell ref="B8:C8"/>
    <mergeCell ref="A17:D17"/>
    <mergeCell ref="B14:C14"/>
    <mergeCell ref="B15:C15"/>
    <mergeCell ref="A16:D16"/>
    <mergeCell ref="D6:D15"/>
    <mergeCell ref="B7:C7"/>
    <mergeCell ref="K8:L8"/>
    <mergeCell ref="K17:L17"/>
    <mergeCell ref="K16:L16"/>
    <mergeCell ref="K15:L15"/>
    <mergeCell ref="K12:L12"/>
    <mergeCell ref="K11:L11"/>
    <mergeCell ref="K14:L14"/>
    <mergeCell ref="K13:L13"/>
    <mergeCell ref="E18:G18"/>
    <mergeCell ref="K7:L7"/>
    <mergeCell ref="K6:L6"/>
    <mergeCell ref="A24:L25"/>
    <mergeCell ref="K19:L19"/>
    <mergeCell ref="K18:L18"/>
    <mergeCell ref="A1:L1"/>
    <mergeCell ref="A2:D4"/>
    <mergeCell ref="E3:G4"/>
    <mergeCell ref="K3:L4"/>
    <mergeCell ref="B5:C5"/>
    <mergeCell ref="J5:J19"/>
    <mergeCell ref="B6:C6"/>
    <mergeCell ref="B9:C9"/>
    <mergeCell ref="B10:C10"/>
    <mergeCell ref="B11:C11"/>
    <mergeCell ref="B12:C12"/>
    <mergeCell ref="E16:G16"/>
    <mergeCell ref="B13:C13"/>
    <mergeCell ref="H43:L43"/>
    <mergeCell ref="H42:L42"/>
    <mergeCell ref="B38:C38"/>
    <mergeCell ref="B39:C39"/>
    <mergeCell ref="A33:E35"/>
    <mergeCell ref="K10:L10"/>
    <mergeCell ref="K9:L9"/>
    <mergeCell ref="B43:C43"/>
    <mergeCell ref="D39:D43"/>
    <mergeCell ref="B42:C42"/>
    <mergeCell ref="A26:E27"/>
    <mergeCell ref="H26:L27"/>
    <mergeCell ref="H41:L41"/>
    <mergeCell ref="H40:L40"/>
    <mergeCell ref="H39:L39"/>
    <mergeCell ref="H38:L38"/>
    <mergeCell ref="B41:C41"/>
    <mergeCell ref="H36:L37"/>
    <mergeCell ref="B40:C40"/>
    <mergeCell ref="A18:D18"/>
    <mergeCell ref="A19:D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4"/>
  <sheetViews>
    <sheetView topLeftCell="A20" workbookViewId="0">
      <selection sqref="A1:K44"/>
    </sheetView>
  </sheetViews>
  <sheetFormatPr defaultRowHeight="14.4"/>
  <sheetData>
    <row r="1" spans="1:11" ht="44.4">
      <c r="A1" s="554" t="s">
        <v>98</v>
      </c>
      <c r="B1" s="555"/>
      <c r="C1" s="555"/>
      <c r="D1" s="555"/>
      <c r="E1" s="555"/>
      <c r="F1" s="555"/>
      <c r="G1" s="555"/>
      <c r="H1" s="555"/>
      <c r="I1" s="555"/>
      <c r="J1" s="555"/>
      <c r="K1" s="556"/>
    </row>
    <row r="2" spans="1:11" ht="15" customHeight="1">
      <c r="A2" s="517" t="s">
        <v>1</v>
      </c>
      <c r="B2" s="518"/>
      <c r="C2" s="518"/>
      <c r="D2" s="518"/>
      <c r="E2" s="11"/>
      <c r="F2" s="11"/>
      <c r="G2" s="11"/>
      <c r="H2" s="11"/>
      <c r="I2" s="11"/>
      <c r="J2" s="11"/>
      <c r="K2" s="11"/>
    </row>
    <row r="3" spans="1:11" ht="15" customHeight="1">
      <c r="A3" s="518"/>
      <c r="B3" s="518"/>
      <c r="C3" s="518"/>
      <c r="D3" s="518"/>
      <c r="E3" s="557" t="s">
        <v>99</v>
      </c>
      <c r="F3" s="558"/>
      <c r="G3" s="558"/>
      <c r="H3" s="12"/>
      <c r="I3" s="12"/>
      <c r="J3" s="440"/>
      <c r="K3" s="524"/>
    </row>
    <row r="4" spans="1:11" ht="15.75" customHeight="1">
      <c r="A4" s="519"/>
      <c r="B4" s="519"/>
      <c r="C4" s="519"/>
      <c r="D4" s="519"/>
      <c r="E4" s="559"/>
      <c r="F4" s="559"/>
      <c r="G4" s="559"/>
      <c r="H4" s="60"/>
      <c r="I4" s="12"/>
      <c r="J4" s="525"/>
      <c r="K4" s="525"/>
    </row>
    <row r="5" spans="1:11" ht="51" customHeight="1">
      <c r="A5" s="13" t="s">
        <v>40</v>
      </c>
      <c r="B5" s="51" t="s">
        <v>100</v>
      </c>
      <c r="C5" s="51" t="s">
        <v>101</v>
      </c>
      <c r="D5" s="51" t="s">
        <v>6</v>
      </c>
      <c r="E5" s="61" t="s">
        <v>8</v>
      </c>
      <c r="F5" s="560" t="s">
        <v>9</v>
      </c>
      <c r="G5" s="561"/>
      <c r="H5" s="14" t="s">
        <v>44</v>
      </c>
      <c r="I5" s="444"/>
      <c r="J5" s="530" t="s">
        <v>471</v>
      </c>
      <c r="K5" s="531"/>
    </row>
    <row r="6" spans="1:11" ht="15.75" customHeight="1">
      <c r="A6" s="55" t="s">
        <v>102</v>
      </c>
      <c r="B6" s="52">
        <v>1</v>
      </c>
      <c r="C6" s="52">
        <v>2</v>
      </c>
      <c r="D6" s="436" t="s">
        <v>12</v>
      </c>
      <c r="E6" s="113">
        <f>((('[1]GX 600'!R6*'[1]MARK UP FOR RETAIL'!$D$9)*'[1]MARK UP FOR RETAIL'!$D$11)*'[1]MARK UP FOR RETAIL'!$D$5)+'[1]MARK UP FOR RETAIL'!$G$5</f>
        <v>1275.8796</v>
      </c>
      <c r="F6" s="379">
        <f>((('[1]GX 600'!S6*'[1]MARK UP FOR RETAIL'!$D$9)*'[1]MARK UP FOR RETAIL'!$D$11)*'[1]MARK UP FOR RETAIL'!$D$5)+'[1]MARK UP FOR RETAIL'!$G$5</f>
        <v>1447.5996000000002</v>
      </c>
      <c r="G6" s="380"/>
      <c r="H6" s="113">
        <f>('[1]GX 600'!U6*'[1]MARK UP FOR RETAIL'!$D$11)*'[1]MARK UP FOR RETAIL'!$D$7</f>
        <v>246.75840000000005</v>
      </c>
      <c r="I6" s="445"/>
      <c r="J6" s="379">
        <f>('[1]GX 600'!W6*'[1]MARK UP FOR RETAIL'!$D$11)*'[1]MARK UP FOR RETAIL'!$D$5</f>
        <v>671.00400000000002</v>
      </c>
      <c r="K6" s="380"/>
    </row>
    <row r="7" spans="1:11" ht="15.6">
      <c r="A7" s="55" t="s">
        <v>103</v>
      </c>
      <c r="B7" s="52">
        <v>1</v>
      </c>
      <c r="C7" s="52">
        <v>2</v>
      </c>
      <c r="D7" s="562"/>
      <c r="E7" s="113">
        <f>((('[1]GX 600'!R7*'[1]MARK UP FOR RETAIL'!$D$9)*'[1]MARK UP FOR RETAIL'!$D$11)*'[1]MARK UP FOR RETAIL'!$D$5)+'[1]MARK UP FOR RETAIL'!$G$5</f>
        <v>1396.0836000000002</v>
      </c>
      <c r="F7" s="379">
        <f>((('[1]GX 600'!S7*'[1]MARK UP FOR RETAIL'!$D$9)*'[1]MARK UP FOR RETAIL'!$D$11)*'[1]MARK UP FOR RETAIL'!$D$5)+'[1]MARK UP FOR RETAIL'!$G$5</f>
        <v>1609.0164000000002</v>
      </c>
      <c r="G7" s="380"/>
      <c r="H7" s="113">
        <f>('[1]GX 600'!U7*'[1]MARK UP FOR RETAIL'!$D$11)*'[1]MARK UP FOR RETAIL'!$D$7</f>
        <v>321.14880000000005</v>
      </c>
      <c r="I7" s="445"/>
      <c r="J7" s="379">
        <f>('[1]GX 600'!W7*'[1]MARK UP FOR RETAIL'!$D$11)*'[1]MARK UP FOR RETAIL'!$D$5</f>
        <v>753.99659999999994</v>
      </c>
      <c r="K7" s="380"/>
    </row>
    <row r="8" spans="1:11" ht="15.6">
      <c r="A8" s="55" t="s">
        <v>81</v>
      </c>
      <c r="B8" s="52">
        <v>2</v>
      </c>
      <c r="C8" s="52">
        <v>2</v>
      </c>
      <c r="D8" s="562"/>
      <c r="E8" s="113">
        <f>((('[1]GX 600'!R8*'[1]MARK UP FOR RETAIL'!$D$9)*'[1]MARK UP FOR RETAIL'!$D$11)*'[1]MARK UP FOR RETAIL'!$D$5)+'[1]MARK UP FOR RETAIL'!$G$5</f>
        <v>1514.5704000000001</v>
      </c>
      <c r="F8" s="379">
        <f>((('[1]GX 600'!S8*'[1]MARK UP FOR RETAIL'!$D$9)*'[1]MARK UP FOR RETAIL'!$D$11)*'[1]MARK UP FOR RETAIL'!$D$5)+'[1]MARK UP FOR RETAIL'!$G$5</f>
        <v>1779.0192000000004</v>
      </c>
      <c r="G8" s="380"/>
      <c r="H8" s="113">
        <f>('[1]GX 600'!U8*'[1]MARK UP FOR RETAIL'!$D$11)*'[1]MARK UP FOR RETAIL'!$D$7</f>
        <v>395.53920000000005</v>
      </c>
      <c r="I8" s="445"/>
      <c r="J8" s="379">
        <f>('[1]GX 600'!W8*'[1]MARK UP FOR RETAIL'!$D$11)*'[1]MARK UP FOR RETAIL'!$D$5</f>
        <v>805.20479999999998</v>
      </c>
      <c r="K8" s="380"/>
    </row>
    <row r="9" spans="1:11" ht="15.6">
      <c r="A9" s="55" t="s">
        <v>82</v>
      </c>
      <c r="B9" s="52">
        <v>2</v>
      </c>
      <c r="C9" s="52">
        <v>2</v>
      </c>
      <c r="D9" s="562"/>
      <c r="E9" s="113">
        <f>((('[1]GX 600'!R9*'[1]MARK UP FOR RETAIL'!$D$9)*'[1]MARK UP FOR RETAIL'!$D$11)*'[1]MARK UP FOR RETAIL'!$D$5)+'[1]MARK UP FOR RETAIL'!$G$5</f>
        <v>1782.4536000000001</v>
      </c>
      <c r="F9" s="379">
        <f>((('[1]GX 600'!S9*'[1]MARK UP FOR RETAIL'!$D$9)*'[1]MARK UP FOR RETAIL'!$D$11)*'[1]MARK UP FOR RETAIL'!$D$5)+'[1]MARK UP FOR RETAIL'!$G$5</f>
        <v>2057.2056000000002</v>
      </c>
      <c r="G9" s="380"/>
      <c r="H9" s="113">
        <f>('[1]GX 600'!U9*'[1]MARK UP FOR RETAIL'!$D$11)*'[1]MARK UP FOR RETAIL'!$D$7</f>
        <v>462.67200000000008</v>
      </c>
      <c r="I9" s="445"/>
      <c r="J9" s="379">
        <f>('[1]GX 600'!W9*'[1]MARK UP FOR RETAIL'!$D$11)*'[1]MARK UP FOR RETAIL'!$D$5</f>
        <v>836.98920000000021</v>
      </c>
      <c r="K9" s="380"/>
    </row>
    <row r="10" spans="1:11" ht="15.6">
      <c r="A10" s="55" t="s">
        <v>83</v>
      </c>
      <c r="B10" s="52">
        <v>2</v>
      </c>
      <c r="C10" s="52">
        <v>2</v>
      </c>
      <c r="D10" s="562"/>
      <c r="E10" s="113">
        <f>((('[1]GX 600'!R10*'[1]MARK UP FOR RETAIL'!$D$9)*'[1]MARK UP FOR RETAIL'!$D$11)*'[1]MARK UP FOR RETAIL'!$D$5)+'[1]MARK UP FOR RETAIL'!$G$5</f>
        <v>2053.7712000000001</v>
      </c>
      <c r="F10" s="379">
        <f>((('[1]GX 600'!S10*'[1]MARK UP FOR RETAIL'!$D$9)*'[1]MARK UP FOR RETAIL'!$D$11)*'[1]MARK UP FOR RETAIL'!$D$5)+'[1]MARK UP FOR RETAIL'!$G$5</f>
        <v>2371.4532000000004</v>
      </c>
      <c r="G10" s="380"/>
      <c r="H10" s="113">
        <f>('[1]GX 600'!U10*'[1]MARK UP FOR RETAIL'!$D$11)*'[1]MARK UP FOR RETAIL'!$D$7</f>
        <v>533.43360000000007</v>
      </c>
      <c r="I10" s="445"/>
      <c r="J10" s="379">
        <f>('[1]GX 600'!W10*'[1]MARK UP FOR RETAIL'!$D$11)*'[1]MARK UP FOR RETAIL'!$D$5</f>
        <v>872.30520000000013</v>
      </c>
      <c r="K10" s="380"/>
    </row>
    <row r="11" spans="1:11" ht="15.6">
      <c r="A11" s="55" t="s">
        <v>84</v>
      </c>
      <c r="B11" s="52">
        <v>4</v>
      </c>
      <c r="C11" s="52">
        <v>2</v>
      </c>
      <c r="D11" s="562"/>
      <c r="E11" s="113">
        <f>((('[1]GX 600'!R11*'[1]MARK UP FOR RETAIL'!$D$9)*'[1]MARK UP FOR RETAIL'!$D$11)*'[1]MARK UP FOR RETAIL'!$D$5)+'[1]MARK UP FOR RETAIL'!$G$5</f>
        <v>2349.1296000000007</v>
      </c>
      <c r="F11" s="379">
        <f>((('[1]GX 600'!S11*'[1]MARK UP FOR RETAIL'!$D$9)*'[1]MARK UP FOR RETAIL'!$D$11)*'[1]MARK UP FOR RETAIL'!$D$5)+'[1]MARK UP FOR RETAIL'!$G$5</f>
        <v>2709.7415999999998</v>
      </c>
      <c r="G11" s="380"/>
      <c r="H11" s="113">
        <f>('[1]GX 600'!U11*'[1]MARK UP FOR RETAIL'!$D$11)*'[1]MARK UP FOR RETAIL'!$D$7</f>
        <v>607.82400000000018</v>
      </c>
      <c r="I11" s="445"/>
      <c r="J11" s="379">
        <f>('[1]GX 600'!W11*'[1]MARK UP FOR RETAIL'!$D$11)*'[1]MARK UP FOR RETAIL'!$D$5</f>
        <v>990.61380000000008</v>
      </c>
      <c r="K11" s="380"/>
    </row>
    <row r="12" spans="1:11" ht="15.6">
      <c r="A12" s="55" t="s">
        <v>85</v>
      </c>
      <c r="B12" s="52">
        <v>4</v>
      </c>
      <c r="C12" s="52">
        <v>2</v>
      </c>
      <c r="D12" s="562"/>
      <c r="E12" s="113">
        <f>((('[1]GX 600'!R12*'[1]MARK UP FOR RETAIL'!$D$9)*'[1]MARK UP FOR RETAIL'!$D$11)*'[1]MARK UP FOR RETAIL'!$D$5)+'[1]MARK UP FOR RETAIL'!$G$5</f>
        <v>2544.8904000000002</v>
      </c>
      <c r="F12" s="379">
        <f>((('[1]GX 600'!S12*'[1]MARK UP FOR RETAIL'!$D$9)*'[1]MARK UP FOR RETAIL'!$D$11)*'[1]MARK UP FOR RETAIL'!$D$5)+'[1]MARK UP FOR RETAIL'!$G$5</f>
        <v>2912.3712</v>
      </c>
      <c r="G12" s="380"/>
      <c r="H12" s="113">
        <f>('[1]GX 600'!U12*'[1]MARK UP FOR RETAIL'!$D$11)*'[1]MARK UP FOR RETAIL'!$D$7</f>
        <v>676.77120000000002</v>
      </c>
      <c r="I12" s="445"/>
      <c r="J12" s="379">
        <f>('[1]GX 600'!W12*'[1]MARK UP FOR RETAIL'!$D$11)*'[1]MARK UP FOR RETAIL'!$D$5</f>
        <v>1103.625</v>
      </c>
      <c r="K12" s="380"/>
    </row>
    <row r="13" spans="1:11" ht="15.6">
      <c r="A13" s="55" t="s">
        <v>86</v>
      </c>
      <c r="B13" s="52">
        <v>6</v>
      </c>
      <c r="C13" s="52">
        <v>2</v>
      </c>
      <c r="D13" s="562"/>
      <c r="E13" s="113">
        <f>((('[1]GX 600'!R13*'[1]MARK UP FOR RETAIL'!$D$9)*'[1]MARK UP FOR RETAIL'!$D$11)*'[1]MARK UP FOR RETAIL'!$D$5)+'[1]MARK UP FOR RETAIL'!$G$5</f>
        <v>2805.9048000000007</v>
      </c>
      <c r="F13" s="379">
        <f>((('[1]GX 600'!S13*'[1]MARK UP FOR RETAIL'!$D$9)*'[1]MARK UP FOR RETAIL'!$D$11)*'[1]MARK UP FOR RETAIL'!$D$5)+'[1]MARK UP FOR RETAIL'!$G$5</f>
        <v>3209.4468000000002</v>
      </c>
      <c r="G13" s="380"/>
      <c r="H13" s="113">
        <f>('[1]GX 600'!U13*'[1]MARK UP FOR RETAIL'!$D$11)*'[1]MARK UP FOR RETAIL'!$D$7</f>
        <v>747.53280000000018</v>
      </c>
      <c r="I13" s="445"/>
      <c r="J13" s="379">
        <f>('[1]GX 600'!W13*'[1]MARK UP FOR RETAIL'!$D$11)*'[1]MARK UP FOR RETAIL'!$D$5</f>
        <v>1197.2124000000001</v>
      </c>
      <c r="K13" s="380"/>
    </row>
    <row r="14" spans="1:11" ht="15.6">
      <c r="A14" s="55" t="s">
        <v>87</v>
      </c>
      <c r="B14" s="62">
        <v>6</v>
      </c>
      <c r="C14" s="62">
        <v>2</v>
      </c>
      <c r="D14" s="562"/>
      <c r="E14" s="113">
        <f>((('[1]GX 600'!R14*'[1]MARK UP FOR RETAIL'!$D$9)*'[1]MARK UP FOR RETAIL'!$D$11)*'[1]MARK UP FOR RETAIL'!$D$5)+'[1]MARK UP FOR RETAIL'!$G$5</f>
        <v>3118.4351999999999</v>
      </c>
      <c r="F14" s="379">
        <f>((('[1]GX 600'!S14*'[1]MARK UP FOR RETAIL'!$D$9)*'[1]MARK UP FOR RETAIL'!$D$11)*'[1]MARK UP FOR RETAIL'!$D$5)+'[1]MARK UP FOR RETAIL'!$G$5</f>
        <v>3570.0588000000007</v>
      </c>
      <c r="G14" s="380"/>
      <c r="H14" s="113">
        <f>('[1]GX 600'!U14*'[1]MARK UP FOR RETAIL'!$D$11)*'[1]MARK UP FOR RETAIL'!$D$7</f>
        <v>820.10880000000009</v>
      </c>
      <c r="I14" s="445"/>
      <c r="J14" s="379">
        <f>('[1]GX 600'!W14*'[1]MARK UP FOR RETAIL'!$D$11)*'[1]MARK UP FOR RETAIL'!$D$5</f>
        <v>1317.2868000000001</v>
      </c>
      <c r="K14" s="380"/>
    </row>
    <row r="15" spans="1:11" ht="15.75" customHeight="1">
      <c r="A15" s="527" t="s">
        <v>96</v>
      </c>
      <c r="B15" s="528"/>
      <c r="C15" s="529"/>
      <c r="D15" s="439"/>
      <c r="E15" s="379">
        <f>((('[1]GX 600'!R15*'[1]MARK UP FOR RETAIL'!$D$9)*'[1]MARK UP FOR RETAIL'!$D$11)*'[1]MARK UP FOR RETAIL'!$D$5)</f>
        <v>298.7928</v>
      </c>
      <c r="F15" s="553"/>
      <c r="G15" s="380"/>
      <c r="H15" s="113"/>
      <c r="I15" s="445"/>
      <c r="J15" s="379">
        <f>('[1]GX 600'!W15*'[1]MARK UP FOR RETAIL'!$D$11)*'[1]MARK UP FOR RETAIL'!$D$5</f>
        <v>125.37180000000001</v>
      </c>
      <c r="K15" s="380"/>
    </row>
    <row r="16" spans="1:11" ht="15.75" customHeight="1">
      <c r="A16" s="552" t="s">
        <v>104</v>
      </c>
      <c r="B16" s="552"/>
      <c r="C16" s="552"/>
      <c r="D16" s="552"/>
      <c r="E16" s="113">
        <f>((('[1]GX 600'!R16*'[1]MARK UP FOR RETAIL'!$D$9)*'[1]MARK UP FOR RETAIL'!$D$11)*'[1]MARK UP FOR RETAIL'!$D$5)</f>
        <v>448.18920000000003</v>
      </c>
      <c r="F16" s="379">
        <f>((('[1]GX 600'!S16*'[1]MARK UP FOR RETAIL'!$D$9)*'[1]MARK UP FOR RETAIL'!$D$11)*'[1]MARK UP FOR RETAIL'!$D$5)</f>
        <v>494.55360000000007</v>
      </c>
      <c r="G16" s="380"/>
      <c r="H16" s="113">
        <f>('[1]GX 600'!U16*'[1]MARK UP FOR RETAIL'!$D$11)*'[1]MARK UP FOR RETAIL'!$D$7</f>
        <v>70.761600000000016</v>
      </c>
      <c r="I16" s="445"/>
      <c r="J16" s="379">
        <f>('[1]GX 600'!W16*'[1]MARK UP FOR RETAIL'!$D$11)*'[1]MARK UP FOR RETAIL'!$D$5</f>
        <v>169.51680000000002</v>
      </c>
      <c r="K16" s="380"/>
    </row>
    <row r="17" spans="1:11" ht="15.75" customHeight="1">
      <c r="A17" s="527" t="s">
        <v>24</v>
      </c>
      <c r="B17" s="528"/>
      <c r="C17" s="528"/>
      <c r="D17" s="529"/>
      <c r="E17" s="553">
        <f>(('[1]GX 600'!R17*'[1]MARK UP FOR RETAIL'!$D$10)*'[1]MARK UP FOR RETAIL'!$D$11)*'[1]MARK UP FOR RETAIL'!$D$7</f>
        <v>39.495600000000003</v>
      </c>
      <c r="F17" s="553"/>
      <c r="G17" s="380"/>
      <c r="H17" s="113"/>
      <c r="I17" s="445"/>
      <c r="J17" s="379">
        <f>('[1]GX 600'!W17*'[1]MARK UP FOR RETAIL'!$D$11)*'[1]MARK UP FOR RETAIL'!$D$5</f>
        <v>28.252800000000004</v>
      </c>
      <c r="K17" s="380"/>
    </row>
    <row r="18" spans="1:11" ht="15.6">
      <c r="A18" s="535" t="s">
        <v>25</v>
      </c>
      <c r="B18" s="536"/>
      <c r="C18" s="536"/>
      <c r="D18" s="537"/>
      <c r="E18" s="18">
        <f>((('[1]GX 600'!R18*'[1]MARK UP FOR RETAIL'!$D$9)*'[1]MARK UP FOR RETAIL'!$D$11)*'[1]MARK UP FOR RETAIL'!$D$5)</f>
        <v>-104.7492</v>
      </c>
      <c r="F18" s="405">
        <f>(('[1]GX 600'!S18*'[1]MARK UP FOR RETAIL'!$D$9)*'[1]MARK UP FOR RETAIL'!$D$11)*'[1]MARK UP FOR RETAIL'!$D$5</f>
        <v>-109.9008</v>
      </c>
      <c r="G18" s="406"/>
      <c r="H18" s="63"/>
      <c r="I18" s="446"/>
      <c r="J18" s="405">
        <f>('[1]GX 600'!W18*'[1]MARK UP FOR RETAIL'!$D$11)*'[1]MARK UP FOR RETAIL'!$D$5</f>
        <v>-44.14500000000001</v>
      </c>
      <c r="K18" s="406"/>
    </row>
    <row r="19" spans="1:11">
      <c r="E19" s="64"/>
      <c r="F19" s="64"/>
    </row>
    <row r="20" spans="1:11" ht="15.6">
      <c r="A20" s="538" t="s">
        <v>105</v>
      </c>
      <c r="B20" s="539"/>
      <c r="C20" s="539"/>
      <c r="D20" s="540"/>
      <c r="E20" s="122" t="s">
        <v>106</v>
      </c>
      <c r="F20" s="541" t="s">
        <v>107</v>
      </c>
      <c r="G20" s="542"/>
    </row>
    <row r="21" spans="1:11" ht="15.6">
      <c r="A21" s="543" t="s">
        <v>108</v>
      </c>
      <c r="B21" s="544"/>
      <c r="C21" s="544"/>
      <c r="D21" s="545"/>
      <c r="E21" s="113">
        <f>(('[1]GX 600'!R21*'[1]MARK UP FOR RETAIL'!$D$10)*'[1]MARK UP FOR RETAIL'!$D$11)*'[1]MARK UP FOR RETAIL'!$D$7</f>
        <v>12.0204</v>
      </c>
      <c r="F21" s="379">
        <f>(('[1]GX 600'!S21*'[1]MARK UP FOR RETAIL'!$D$10)*'[1]MARK UP FOR RETAIL'!$D$11)*'[1]MARK UP FOR RETAIL'!$D$7</f>
        <v>12.0204</v>
      </c>
      <c r="G21" s="380"/>
      <c r="H21" s="64"/>
      <c r="I21" s="64"/>
      <c r="J21" s="64"/>
      <c r="K21" s="64"/>
    </row>
    <row r="22" spans="1:11" ht="15.6">
      <c r="A22" s="543" t="s">
        <v>109</v>
      </c>
      <c r="B22" s="544"/>
      <c r="C22" s="544"/>
      <c r="D22" s="545"/>
      <c r="E22" s="113">
        <f>(('[1]GX 600'!R22*'[1]MARK UP FOR RETAIL'!$D$10)*'[1]MARK UP FOR RETAIL'!$D$11)*'[1]MARK UP FOR RETAIL'!$D$7</f>
        <v>8.5860000000000003</v>
      </c>
      <c r="F22" s="379">
        <f>(('[1]GX 600'!S22*'[1]MARK UP FOR RETAIL'!$D$10)*'[1]MARK UP FOR RETAIL'!$D$11)*'[1]MARK UP FOR RETAIL'!$D$7</f>
        <v>8.5860000000000003</v>
      </c>
      <c r="G22" s="380"/>
      <c r="H22" s="64"/>
      <c r="I22" s="64"/>
      <c r="J22" s="64"/>
      <c r="K22" s="64"/>
    </row>
    <row r="23" spans="1:11" ht="15.6">
      <c r="A23" s="543" t="s">
        <v>110</v>
      </c>
      <c r="B23" s="544"/>
      <c r="C23" s="544"/>
      <c r="D23" s="545"/>
      <c r="E23" s="113">
        <f>(('[1]GX 600'!R23*'[1]MARK UP FOR RETAIL'!$D$10)*'[1]MARK UP FOR RETAIL'!$D$11)*'[1]MARK UP FOR RETAIL'!$D$7</f>
        <v>104.7492</v>
      </c>
      <c r="F23" s="379">
        <f>(('[1]GX 600'!S23*'[1]MARK UP FOR RETAIL'!$D$10)*'[1]MARK UP FOR RETAIL'!$D$11)*'[1]MARK UP FOR RETAIL'!$D$7</f>
        <v>89.29440000000001</v>
      </c>
      <c r="G23" s="380"/>
      <c r="H23" s="64"/>
      <c r="I23" s="64"/>
      <c r="J23" s="64"/>
      <c r="K23" s="64"/>
    </row>
    <row r="24" spans="1:11" ht="15" thickBot="1"/>
    <row r="25" spans="1:11" ht="15" customHeight="1">
      <c r="A25" s="546" t="s">
        <v>111</v>
      </c>
      <c r="B25" s="547"/>
      <c r="C25" s="547"/>
      <c r="D25" s="547"/>
      <c r="E25" s="547"/>
      <c r="F25" s="547"/>
      <c r="G25" s="547"/>
      <c r="H25" s="547"/>
      <c r="I25" s="547"/>
      <c r="J25" s="547"/>
      <c r="K25" s="548"/>
    </row>
    <row r="26" spans="1:11" ht="15" customHeight="1">
      <c r="A26" s="549"/>
      <c r="B26" s="550"/>
      <c r="C26" s="550"/>
      <c r="D26" s="550"/>
      <c r="E26" s="550"/>
      <c r="F26" s="550"/>
      <c r="G26" s="550"/>
      <c r="H26" s="550"/>
      <c r="I26" s="550"/>
      <c r="J26" s="550"/>
      <c r="K26" s="551"/>
    </row>
    <row r="27" spans="1:11" ht="20.399999999999999">
      <c r="A27" s="391" t="s">
        <v>27</v>
      </c>
      <c r="B27" s="392"/>
      <c r="C27" s="392"/>
      <c r="D27" s="392"/>
      <c r="E27" s="392"/>
      <c r="F27" s="65"/>
      <c r="G27" s="395" t="s">
        <v>28</v>
      </c>
      <c r="H27" s="395"/>
      <c r="I27" s="395"/>
      <c r="J27" s="395"/>
      <c r="K27" s="396"/>
    </row>
    <row r="28" spans="1:11" ht="20.399999999999999">
      <c r="A28" s="391"/>
      <c r="B28" s="392"/>
      <c r="C28" s="392"/>
      <c r="D28" s="392"/>
      <c r="E28" s="392"/>
      <c r="F28" s="65"/>
      <c r="G28" s="395"/>
      <c r="H28" s="395"/>
      <c r="I28" s="395"/>
      <c r="J28" s="395"/>
      <c r="K28" s="396"/>
    </row>
    <row r="29" spans="1:11" ht="15.6">
      <c r="A29" s="23" t="s">
        <v>31</v>
      </c>
      <c r="B29" s="24"/>
      <c r="C29" s="24"/>
      <c r="D29" s="25"/>
      <c r="E29" s="66"/>
      <c r="F29" s="66"/>
      <c r="G29" s="66" t="s">
        <v>30</v>
      </c>
      <c r="H29" s="66"/>
      <c r="I29" s="25"/>
      <c r="J29" s="25"/>
      <c r="K29" s="29"/>
    </row>
    <row r="30" spans="1:11" ht="15.6">
      <c r="A30" s="23" t="s">
        <v>112</v>
      </c>
      <c r="B30" s="24"/>
      <c r="C30" s="24"/>
      <c r="D30" s="25"/>
      <c r="E30" s="66"/>
      <c r="F30" s="66"/>
      <c r="G30" s="66" t="s">
        <v>73</v>
      </c>
      <c r="H30" s="66"/>
      <c r="I30" s="25"/>
      <c r="J30" s="25"/>
      <c r="K30" s="29"/>
    </row>
    <row r="31" spans="1:11" ht="15.6">
      <c r="A31" s="23" t="s">
        <v>113</v>
      </c>
      <c r="B31" s="24"/>
      <c r="C31" s="24"/>
      <c r="D31" s="25"/>
      <c r="E31" s="66"/>
      <c r="F31" s="66"/>
      <c r="G31" s="66" t="s">
        <v>114</v>
      </c>
      <c r="H31" s="66"/>
      <c r="I31" s="25"/>
      <c r="J31" s="25"/>
      <c r="K31" s="29"/>
    </row>
    <row r="32" spans="1:11" ht="15.6">
      <c r="A32" s="23" t="s">
        <v>115</v>
      </c>
      <c r="B32" s="24"/>
      <c r="C32" s="24"/>
      <c r="D32" s="25"/>
      <c r="E32" s="66"/>
      <c r="F32" s="66"/>
      <c r="G32" s="66" t="s">
        <v>116</v>
      </c>
      <c r="H32" s="66"/>
      <c r="I32" s="25"/>
      <c r="J32" s="25"/>
      <c r="K32" s="29"/>
    </row>
    <row r="33" spans="1:11" ht="15.6">
      <c r="A33" s="23" t="s">
        <v>58</v>
      </c>
      <c r="B33" s="24"/>
      <c r="C33" s="24"/>
      <c r="D33" s="25"/>
      <c r="E33" s="66"/>
      <c r="F33" s="66"/>
      <c r="G33" s="66" t="s">
        <v>38</v>
      </c>
      <c r="H33" s="66"/>
      <c r="I33" s="25"/>
      <c r="J33" s="25"/>
      <c r="K33" s="29"/>
    </row>
    <row r="34" spans="1:11" ht="15.6">
      <c r="A34" s="407"/>
      <c r="B34" s="452"/>
      <c r="C34" s="452"/>
      <c r="D34" s="452"/>
      <c r="E34" s="452"/>
      <c r="F34" s="66"/>
      <c r="G34" s="66" t="s">
        <v>39</v>
      </c>
      <c r="H34" s="66"/>
      <c r="I34" s="25"/>
      <c r="J34" s="25"/>
      <c r="K34" s="29"/>
    </row>
    <row r="35" spans="1:11" ht="20.399999999999999">
      <c r="A35" s="453"/>
      <c r="B35" s="452"/>
      <c r="C35" s="452"/>
      <c r="D35" s="452"/>
      <c r="E35" s="452"/>
      <c r="F35" s="25"/>
      <c r="G35" s="31"/>
      <c r="H35" s="31"/>
      <c r="I35" s="31"/>
      <c r="J35" s="31"/>
      <c r="K35" s="67"/>
    </row>
    <row r="36" spans="1:11" ht="15" customHeight="1">
      <c r="A36" s="453"/>
      <c r="B36" s="452"/>
      <c r="C36" s="452"/>
      <c r="D36" s="452"/>
      <c r="E36" s="452"/>
      <c r="F36" s="25"/>
      <c r="G36" s="502"/>
      <c r="H36" s="503"/>
      <c r="I36" s="503"/>
      <c r="J36" s="503"/>
      <c r="K36" s="504"/>
    </row>
    <row r="37" spans="1:11" ht="15" customHeight="1" thickBot="1">
      <c r="A37" s="32"/>
      <c r="B37" s="24"/>
      <c r="C37" s="24"/>
      <c r="D37" s="25"/>
      <c r="E37" s="25"/>
      <c r="F37" s="25"/>
      <c r="G37" s="503"/>
      <c r="H37" s="503"/>
      <c r="I37" s="503"/>
      <c r="J37" s="503"/>
      <c r="K37" s="504"/>
    </row>
    <row r="38" spans="1:11" ht="55.2">
      <c r="A38" s="33" t="s">
        <v>40</v>
      </c>
      <c r="B38" s="34" t="s">
        <v>100</v>
      </c>
      <c r="C38" s="34" t="s">
        <v>101</v>
      </c>
      <c r="D38" s="34" t="s">
        <v>6</v>
      </c>
      <c r="E38" s="35" t="s">
        <v>8</v>
      </c>
      <c r="F38" s="76"/>
      <c r="G38" s="532" t="s">
        <v>471</v>
      </c>
      <c r="H38" s="533"/>
      <c r="I38" s="533"/>
      <c r="J38" s="533"/>
      <c r="K38" s="534"/>
    </row>
    <row r="39" spans="1:11" ht="15.75" customHeight="1">
      <c r="A39" s="56" t="s">
        <v>102</v>
      </c>
      <c r="B39" s="52">
        <v>1</v>
      </c>
      <c r="C39" s="52">
        <v>2</v>
      </c>
      <c r="D39" s="454" t="s">
        <v>41</v>
      </c>
      <c r="E39" s="171">
        <f>((('[1]GX 600'!R39*'[1]MARK UP FOR RETAIL'!$D$14)*'[1]MARK UP FOR RETAIL'!$D$11)*'[1]MARK UP FOR RETAIL'!$D$5)+'[1]MARK UP FOR RETAIL'!$G$5</f>
        <v>1579.8240000000001</v>
      </c>
      <c r="F39" s="68"/>
      <c r="G39" s="421">
        <f>(('[1]GX 600'!T39*'[1]MARK UP FOR RETAIL'!$D$14)*'[1]MARK UP FOR RETAIL'!$D$11)*'[1]MARK UP FOR RETAIL'!$D$5</f>
        <v>755.76240000000018</v>
      </c>
      <c r="H39" s="398"/>
      <c r="I39" s="398"/>
      <c r="J39" s="398"/>
      <c r="K39" s="422"/>
    </row>
    <row r="40" spans="1:11" ht="15.6">
      <c r="A40" s="56" t="s">
        <v>103</v>
      </c>
      <c r="B40" s="52">
        <v>1</v>
      </c>
      <c r="C40" s="52">
        <v>2</v>
      </c>
      <c r="D40" s="485"/>
      <c r="E40" s="171">
        <f>((('[1]GX 600'!R40*'[1]MARK UP FOR RETAIL'!$D$14)*'[1]MARK UP FOR RETAIL'!$D$11)*'[1]MARK UP FOR RETAIL'!$D$5)+'[1]MARK UP FOR RETAIL'!$G$5</f>
        <v>1737.8063999999999</v>
      </c>
      <c r="F40" s="68"/>
      <c r="G40" s="421">
        <f>(('[1]GX 600'!T40*'[1]MARK UP FOR RETAIL'!$D$14)*'[1]MARK UP FOR RETAIL'!$D$11)*'[1]MARK UP FOR RETAIL'!$D$5</f>
        <v>872.30520000000013</v>
      </c>
      <c r="H40" s="398"/>
      <c r="I40" s="398"/>
      <c r="J40" s="398"/>
      <c r="K40" s="422"/>
    </row>
    <row r="41" spans="1:11" ht="15.6">
      <c r="A41" s="56" t="s">
        <v>81</v>
      </c>
      <c r="B41" s="52">
        <v>2</v>
      </c>
      <c r="C41" s="52">
        <v>2</v>
      </c>
      <c r="D41" s="485"/>
      <c r="E41" s="171">
        <f>((('[1]GX 600'!R41*'[1]MARK UP FOR RETAIL'!$D$14)*'[1]MARK UP FOR RETAIL'!$D$11)*'[1]MARK UP FOR RETAIL'!$D$5)+'[1]MARK UP FOR RETAIL'!$G$5</f>
        <v>1907.8092000000001</v>
      </c>
      <c r="F41" s="68"/>
      <c r="G41" s="421">
        <f>(('[1]GX 600'!T41*'[1]MARK UP FOR RETAIL'!$D$14)*'[1]MARK UP FOR RETAIL'!$D$11)*'[1]MARK UP FOR RETAIL'!$D$5</f>
        <v>957.06360000000006</v>
      </c>
      <c r="H41" s="398"/>
      <c r="I41" s="398"/>
      <c r="J41" s="398"/>
      <c r="K41" s="422"/>
    </row>
    <row r="42" spans="1:11" ht="15.6">
      <c r="A42" s="56" t="s">
        <v>82</v>
      </c>
      <c r="B42" s="52">
        <v>2</v>
      </c>
      <c r="C42" s="52">
        <v>2</v>
      </c>
      <c r="D42" s="485"/>
      <c r="E42" s="171">
        <f>((('[1]GX 600'!R42*'[1]MARK UP FOR RETAIL'!$D$14)*'[1]MARK UP FOR RETAIL'!$D$11)*'[1]MARK UP FOR RETAIL'!$D$5)+'[1]MARK UP FOR RETAIL'!$G$5</f>
        <v>2234.0772000000002</v>
      </c>
      <c r="F42" s="68"/>
      <c r="G42" s="421">
        <f>(('[1]GX 600'!T42*'[1]MARK UP FOR RETAIL'!$D$14)*'[1]MARK UP FOR RETAIL'!$D$11)*'[1]MARK UP FOR RETAIL'!$D$5</f>
        <v>1038.2904000000001</v>
      </c>
      <c r="H42" s="398"/>
      <c r="I42" s="398"/>
      <c r="J42" s="398"/>
      <c r="K42" s="422"/>
    </row>
    <row r="43" spans="1:11" ht="15.6">
      <c r="A43" s="56" t="s">
        <v>83</v>
      </c>
      <c r="B43" s="52">
        <v>2</v>
      </c>
      <c r="C43" s="52">
        <v>2</v>
      </c>
      <c r="D43" s="485"/>
      <c r="E43" s="171">
        <f>((('[1]GX 600'!R43*'[1]MARK UP FOR RETAIL'!$D$14)*'[1]MARK UP FOR RETAIL'!$D$11)*'[1]MARK UP FOR RETAIL'!$D$5)+'[1]MARK UP FOR RETAIL'!$G$5</f>
        <v>2544.8904000000002</v>
      </c>
      <c r="F43" s="68"/>
      <c r="G43" s="421">
        <f>(('[1]GX 600'!T43*'[1]MARK UP FOR RETAIL'!$D$14)*'[1]MARK UP FOR RETAIL'!$D$11)*'[1]MARK UP FOR RETAIL'!$D$5</f>
        <v>1098.3276000000001</v>
      </c>
      <c r="H43" s="398"/>
      <c r="I43" s="398"/>
      <c r="J43" s="398"/>
      <c r="K43" s="422"/>
    </row>
    <row r="44" spans="1:11" ht="16.2" thickBot="1">
      <c r="A44" s="57" t="s">
        <v>84</v>
      </c>
      <c r="B44" s="69">
        <v>4</v>
      </c>
      <c r="C44" s="69">
        <v>2</v>
      </c>
      <c r="D44" s="486"/>
      <c r="E44" s="175">
        <f>((('[1]GX 600'!R44*'[1]MARK UP FOR RETAIL'!$D$14)*'[1]MARK UP FOR RETAIL'!$D$11)*'[1]MARK UP FOR RETAIL'!$D$5)+'[1]MARK UP FOR RETAIL'!$G$5</f>
        <v>2893.4820000000004</v>
      </c>
      <c r="F44" s="70"/>
      <c r="G44" s="418">
        <f>(('[1]GX 600'!T44*'[1]MARK UP FOR RETAIL'!$D$14)*'[1]MARK UP FOR RETAIL'!$D$11)*'[1]MARK UP FOR RETAIL'!$D$5</f>
        <v>1257.2496000000001</v>
      </c>
      <c r="H44" s="419"/>
      <c r="I44" s="419"/>
      <c r="J44" s="419"/>
      <c r="K44" s="420"/>
    </row>
  </sheetData>
  <mergeCells count="59">
    <mergeCell ref="A1:K1"/>
    <mergeCell ref="A2:D4"/>
    <mergeCell ref="E3:G4"/>
    <mergeCell ref="J3:K4"/>
    <mergeCell ref="F5:G5"/>
    <mergeCell ref="I5:I18"/>
    <mergeCell ref="D6:D15"/>
    <mergeCell ref="F6:G6"/>
    <mergeCell ref="F7:G7"/>
    <mergeCell ref="F8:G8"/>
    <mergeCell ref="F9:G9"/>
    <mergeCell ref="F10:G10"/>
    <mergeCell ref="F11:G11"/>
    <mergeCell ref="F12:G12"/>
    <mergeCell ref="F13:G13"/>
    <mergeCell ref="A15:C15"/>
    <mergeCell ref="A16:D16"/>
    <mergeCell ref="F16:G16"/>
    <mergeCell ref="A17:D17"/>
    <mergeCell ref="E17:G17"/>
    <mergeCell ref="E15:G15"/>
    <mergeCell ref="A22:D22"/>
    <mergeCell ref="F22:G22"/>
    <mergeCell ref="A23:D23"/>
    <mergeCell ref="F23:G23"/>
    <mergeCell ref="A25:K26"/>
    <mergeCell ref="A18:D18"/>
    <mergeCell ref="F18:G18"/>
    <mergeCell ref="A20:D20"/>
    <mergeCell ref="F20:G20"/>
    <mergeCell ref="A21:D21"/>
    <mergeCell ref="F21:G21"/>
    <mergeCell ref="A34:E36"/>
    <mergeCell ref="G36:K37"/>
    <mergeCell ref="D39:D44"/>
    <mergeCell ref="A27:E28"/>
    <mergeCell ref="G27:K28"/>
    <mergeCell ref="G38:K38"/>
    <mergeCell ref="J7:K7"/>
    <mergeCell ref="J6:K6"/>
    <mergeCell ref="J5:K5"/>
    <mergeCell ref="J8:K8"/>
    <mergeCell ref="J13:K13"/>
    <mergeCell ref="J12:K12"/>
    <mergeCell ref="J11:K11"/>
    <mergeCell ref="J10:K10"/>
    <mergeCell ref="J9:K9"/>
    <mergeCell ref="F14:G14"/>
    <mergeCell ref="G44:K44"/>
    <mergeCell ref="G42:K42"/>
    <mergeCell ref="G41:K41"/>
    <mergeCell ref="G40:K40"/>
    <mergeCell ref="G39:K39"/>
    <mergeCell ref="G43:K43"/>
    <mergeCell ref="J16:K16"/>
    <mergeCell ref="J15:K15"/>
    <mergeCell ref="J14:K14"/>
    <mergeCell ref="J18:K18"/>
    <mergeCell ref="J17:K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1"/>
  <sheetViews>
    <sheetView topLeftCell="A16" workbookViewId="0">
      <selection sqref="A1:K41"/>
    </sheetView>
  </sheetViews>
  <sheetFormatPr defaultRowHeight="14.4"/>
  <cols>
    <col min="7" max="7" width="11.33203125" customWidth="1"/>
  </cols>
  <sheetData>
    <row r="1" spans="1:11" ht="44.4">
      <c r="A1" s="580" t="s">
        <v>117</v>
      </c>
      <c r="B1" s="581"/>
      <c r="C1" s="581"/>
      <c r="D1" s="581"/>
      <c r="E1" s="581"/>
      <c r="F1" s="581"/>
      <c r="G1" s="581"/>
      <c r="H1" s="581"/>
      <c r="I1" s="581"/>
      <c r="J1" s="581"/>
      <c r="K1" s="582"/>
    </row>
    <row r="2" spans="1:11" ht="44.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" customHeight="1">
      <c r="A3" s="517" t="s">
        <v>1</v>
      </c>
      <c r="B3" s="518"/>
      <c r="C3" s="518"/>
      <c r="D3" s="518"/>
      <c r="E3" s="403" t="s">
        <v>118</v>
      </c>
      <c r="F3" s="403"/>
      <c r="G3" s="403"/>
      <c r="H3" s="11"/>
      <c r="I3" s="11"/>
      <c r="J3" s="11"/>
      <c r="K3" s="11"/>
    </row>
    <row r="4" spans="1:11" ht="15" customHeight="1">
      <c r="A4" s="518"/>
      <c r="B4" s="518"/>
      <c r="C4" s="518"/>
      <c r="D4" s="518"/>
      <c r="E4" s="403"/>
      <c r="F4" s="403"/>
      <c r="G4" s="403"/>
      <c r="H4" s="12"/>
      <c r="I4" s="12"/>
      <c r="J4" s="440"/>
      <c r="K4" s="524"/>
    </row>
    <row r="5" spans="1:11" ht="15.75" customHeight="1">
      <c r="A5" s="519"/>
      <c r="B5" s="519"/>
      <c r="C5" s="519"/>
      <c r="D5" s="519"/>
      <c r="E5" s="438"/>
      <c r="F5" s="438"/>
      <c r="G5" s="438"/>
      <c r="H5" s="60"/>
      <c r="I5" s="12"/>
      <c r="J5" s="525"/>
      <c r="K5" s="525"/>
    </row>
    <row r="6" spans="1:11" ht="46.8" customHeight="1">
      <c r="A6" s="13" t="s">
        <v>40</v>
      </c>
      <c r="B6" s="51" t="s">
        <v>48</v>
      </c>
      <c r="C6" s="51" t="s">
        <v>119</v>
      </c>
      <c r="D6" s="51" t="s">
        <v>6</v>
      </c>
      <c r="E6" s="492" t="s">
        <v>120</v>
      </c>
      <c r="F6" s="492"/>
      <c r="G6" s="51" t="s">
        <v>121</v>
      </c>
      <c r="H6" s="14" t="s">
        <v>44</v>
      </c>
      <c r="I6" s="464"/>
      <c r="J6" s="530" t="s">
        <v>3</v>
      </c>
      <c r="K6" s="531"/>
    </row>
    <row r="7" spans="1:11" ht="15.75" customHeight="1">
      <c r="A7" s="55" t="s">
        <v>103</v>
      </c>
      <c r="B7" s="52">
        <v>1</v>
      </c>
      <c r="C7" s="52">
        <v>1</v>
      </c>
      <c r="D7" s="415" t="s">
        <v>12</v>
      </c>
      <c r="E7" s="379">
        <f>((('[1]TITAN 600'!S7*'[1]MARK UP FOR RETAIL'!$D$9)*'[1]MARK UP FOR RETAIL'!$D$11)*'[1]MARK UP FOR RETAIL'!$D$5)+'[1]MARK UP FOR RETAIL'!$G$5</f>
        <v>1492.2468000000003</v>
      </c>
      <c r="F7" s="380"/>
      <c r="G7" s="113">
        <f>((('[1]TITAN 600'!U7*'[1]MARK UP FOR RETAIL'!$D$9)*'[1]MARK UP FOR RETAIL'!$D$11)*'[1]MARK UP FOR RETAIL'!$D$5)+'[1]MARK UP FOR RETAIL'!$G$5</f>
        <v>1890.6372000000001</v>
      </c>
      <c r="H7" s="113">
        <f>('[1]TITAN 600'!V7*'[1]MARK UP FOR RETAIL'!$D$11)*'[1]MARK UP FOR RETAIL'!$D$5</f>
        <v>395.53920000000005</v>
      </c>
      <c r="I7" s="465"/>
      <c r="J7" s="379">
        <f>('[1]TITAN 600'!X7*'[1]MARK UP FOR RETAIL'!$D$11)*'[1]MARK UP FOR RETAIL'!$D$5</f>
        <v>690.42780000000016</v>
      </c>
      <c r="K7" s="380"/>
    </row>
    <row r="8" spans="1:11" ht="15.6">
      <c r="A8" s="55" t="s">
        <v>81</v>
      </c>
      <c r="B8" s="52">
        <v>2</v>
      </c>
      <c r="C8" s="52">
        <v>1</v>
      </c>
      <c r="D8" s="416"/>
      <c r="E8" s="379">
        <f>((('[1]TITAN 600'!S8*'[1]MARK UP FOR RETAIL'!$D$9)*'[1]MARK UP FOR RETAIL'!$D$11)*'[1]MARK UP FOR RETAIL'!$D$5)+'[1]MARK UP FOR RETAIL'!$G$5</f>
        <v>1770.4332000000002</v>
      </c>
      <c r="F8" s="380"/>
      <c r="G8" s="113">
        <f>((('[1]TITAN 600'!U8*'[1]MARK UP FOR RETAIL'!$D$9)*'[1]MARK UP FOR RETAIL'!$D$11)*'[1]MARK UP FOR RETAIL'!$D$5)+'[1]MARK UP FOR RETAIL'!$G$5</f>
        <v>2249.5320000000002</v>
      </c>
      <c r="H8" s="113">
        <f>('[1]TITAN 600'!V8*'[1]MARK UP FOR RETAIL'!$D$11)*'[1]MARK UP FOR RETAIL'!$D$5</f>
        <v>462.67200000000008</v>
      </c>
      <c r="I8" s="465"/>
      <c r="J8" s="379">
        <f>('[1]TITAN 600'!X8*'[1]MARK UP FOR RETAIL'!$D$11)*'[1]MARK UP FOR RETAIL'!$D$5</f>
        <v>794.61000000000013</v>
      </c>
      <c r="K8" s="380"/>
    </row>
    <row r="9" spans="1:11" ht="15.6">
      <c r="A9" s="55" t="s">
        <v>82</v>
      </c>
      <c r="B9" s="52">
        <v>2</v>
      </c>
      <c r="C9" s="52">
        <v>1</v>
      </c>
      <c r="D9" s="416"/>
      <c r="E9" s="379">
        <f>((('[1]TITAN 600'!S9*'[1]MARK UP FOR RETAIL'!$D$9)*'[1]MARK UP FOR RETAIL'!$D$11)*'[1]MARK UP FOR RETAIL'!$D$5)+'[1]MARK UP FOR RETAIL'!$G$5</f>
        <v>2021.1444000000001</v>
      </c>
      <c r="F9" s="380"/>
      <c r="G9" s="113">
        <f>((('[1]TITAN 600'!U9*'[1]MARK UP FOR RETAIL'!$D$9)*'[1]MARK UP FOR RETAIL'!$D$11)*'[1]MARK UP FOR RETAIL'!$D$5)+'[1]MARK UP FOR RETAIL'!$G$5</f>
        <v>2570.6484000000005</v>
      </c>
      <c r="H9" s="113">
        <f>('[1]TITAN 600'!V9*'[1]MARK UP FOR RETAIL'!$D$11)*'[1]MARK UP FOR RETAIL'!$D$5</f>
        <v>533.43360000000007</v>
      </c>
      <c r="I9" s="465"/>
      <c r="J9" s="379">
        <f>('[1]TITAN 600'!X9*'[1]MARK UP FOR RETAIL'!$D$11)*'[1]MARK UP FOR RETAIL'!$D$5</f>
        <v>875.83679999999993</v>
      </c>
      <c r="K9" s="380"/>
    </row>
    <row r="10" spans="1:11" ht="15.6">
      <c r="A10" s="55" t="s">
        <v>83</v>
      </c>
      <c r="B10" s="52">
        <v>2</v>
      </c>
      <c r="C10" s="52">
        <v>1</v>
      </c>
      <c r="D10" s="416"/>
      <c r="E10" s="379">
        <f>((('[1]TITAN 600'!S10*'[1]MARK UP FOR RETAIL'!$D$9)*'[1]MARK UP FOR RETAIL'!$D$11)*'[1]MARK UP FOR RETAIL'!$D$5)+'[1]MARK UP FOR RETAIL'!$G$5</f>
        <v>2254.6836000000003</v>
      </c>
      <c r="F10" s="380"/>
      <c r="G10" s="113">
        <f>((('[1]TITAN 600'!U10*'[1]MARK UP FOR RETAIL'!$D$9)*'[1]MARK UP FOR RETAIL'!$D$11)*'[1]MARK UP FOR RETAIL'!$D$5)+'[1]MARK UP FOR RETAIL'!$G$5</f>
        <v>2866.0068000000001</v>
      </c>
      <c r="H10" s="113">
        <f>('[1]TITAN 600'!V10*'[1]MARK UP FOR RETAIL'!$D$11)*'[1]MARK UP FOR RETAIL'!$D$5</f>
        <v>607.82400000000018</v>
      </c>
      <c r="I10" s="465"/>
      <c r="J10" s="379">
        <f>('[1]TITAN 600'!X10*'[1]MARK UP FOR RETAIL'!$D$11)*'[1]MARK UP FOR RETAIL'!$D$5</f>
        <v>950.00040000000013</v>
      </c>
      <c r="K10" s="380"/>
    </row>
    <row r="11" spans="1:11" ht="15.6">
      <c r="A11" s="55" t="s">
        <v>84</v>
      </c>
      <c r="B11" s="52">
        <v>4</v>
      </c>
      <c r="C11" s="52">
        <v>1</v>
      </c>
      <c r="D11" s="416"/>
      <c r="E11" s="379">
        <f>((('[1]TITAN 600'!S11*'[1]MARK UP FOR RETAIL'!$D$9)*'[1]MARK UP FOR RETAIL'!$D$11)*'[1]MARK UP FOR RETAIL'!$D$5)+'[1]MARK UP FOR RETAIL'!$G$5</f>
        <v>2572.3656000000005</v>
      </c>
      <c r="F11" s="380"/>
      <c r="G11" s="113">
        <f>((('[1]TITAN 600'!U11*'[1]MARK UP FOR RETAIL'!$D$9)*'[1]MARK UP FOR RETAIL'!$D$11)*'[1]MARK UP FOR RETAIL'!$D$5)+'[1]MARK UP FOR RETAIL'!$G$5</f>
        <v>3264.3972000000003</v>
      </c>
      <c r="H11" s="113">
        <f>('[1]TITAN 600'!V11*'[1]MARK UP FOR RETAIL'!$D$11)*'[1]MARK UP FOR RETAIL'!$D$5</f>
        <v>676.77120000000002</v>
      </c>
      <c r="I11" s="465"/>
      <c r="J11" s="379">
        <f>('[1]TITAN 600'!X11*'[1]MARK UP FOR RETAIL'!$D$11)*'[1]MARK UP FOR RETAIL'!$D$5</f>
        <v>1094.796</v>
      </c>
      <c r="K11" s="380"/>
    </row>
    <row r="12" spans="1:11" ht="15.6">
      <c r="A12" s="55" t="s">
        <v>85</v>
      </c>
      <c r="B12" s="52">
        <v>4</v>
      </c>
      <c r="C12" s="52">
        <v>1</v>
      </c>
      <c r="D12" s="416"/>
      <c r="E12" s="379">
        <f>((('[1]TITAN 600'!S12*'[1]MARK UP FOR RETAIL'!$D$9)*'[1]MARK UP FOR RETAIL'!$D$11)*'[1]MARK UP FOR RETAIL'!$D$5)+'[1]MARK UP FOR RETAIL'!$G$5</f>
        <v>2823.0768000000003</v>
      </c>
      <c r="F12" s="380"/>
      <c r="G12" s="113">
        <f>((('[1]TITAN 600'!U12*'[1]MARK UP FOR RETAIL'!$D$9)*'[1]MARK UP FOR RETAIL'!$D$11)*'[1]MARK UP FOR RETAIL'!$D$5)+'[1]MARK UP FOR RETAIL'!$G$5</f>
        <v>3583.7964000000006</v>
      </c>
      <c r="H12" s="113">
        <f>('[1]TITAN 600'!V12*'[1]MARK UP FOR RETAIL'!$D$11)*'[1]MARK UP FOR RETAIL'!$D$5</f>
        <v>747.53280000000018</v>
      </c>
      <c r="I12" s="465"/>
      <c r="J12" s="379">
        <f>('[1]TITAN 600'!X12*'[1]MARK UP FOR RETAIL'!$D$11)*'[1]MARK UP FOR RETAIL'!$D$5</f>
        <v>1181.3202000000001</v>
      </c>
      <c r="K12" s="380"/>
    </row>
    <row r="13" spans="1:11" ht="15.6">
      <c r="A13" s="55" t="s">
        <v>86</v>
      </c>
      <c r="B13" s="52">
        <v>6</v>
      </c>
      <c r="C13" s="52">
        <v>1</v>
      </c>
      <c r="D13" s="416"/>
      <c r="E13" s="379">
        <f>((('[1]TITAN 600'!S13*'[1]MARK UP FOR RETAIL'!$D$9)*'[1]MARK UP FOR RETAIL'!$D$11)*'[1]MARK UP FOR RETAIL'!$D$5)+'[1]MARK UP FOR RETAIL'!$G$5</f>
        <v>3123.5868</v>
      </c>
      <c r="F13" s="380"/>
      <c r="G13" s="113">
        <f>((('[1]TITAN 600'!U13*'[1]MARK UP FOR RETAIL'!$D$9)*'[1]MARK UP FOR RETAIL'!$D$11)*'[1]MARK UP FOR RETAIL'!$D$5)+'[1]MARK UP FOR RETAIL'!$G$5</f>
        <v>3966.732</v>
      </c>
      <c r="H13" s="113">
        <f>('[1]TITAN 600'!V13*'[1]MARK UP FOR RETAIL'!$D$11)*'[1]MARK UP FOR RETAIL'!$D$5</f>
        <v>820.10880000000009</v>
      </c>
      <c r="I13" s="465"/>
      <c r="J13" s="379">
        <f>('[1]TITAN 600'!X13*'[1]MARK UP FOR RETAIL'!$D$11)*'[1]MARK UP FOR RETAIL'!$D$5</f>
        <v>1290.7998</v>
      </c>
      <c r="K13" s="380"/>
    </row>
    <row r="14" spans="1:11" ht="15.6">
      <c r="A14" s="55" t="s">
        <v>87</v>
      </c>
      <c r="B14" s="52">
        <v>6</v>
      </c>
      <c r="C14" s="52">
        <v>1</v>
      </c>
      <c r="D14" s="416"/>
      <c r="E14" s="379">
        <f>((('[1]TITAN 600'!S14*'[1]MARK UP FOR RETAIL'!$D$9)*'[1]MARK UP FOR RETAIL'!$D$11)*'[1]MARK UP FOR RETAIL'!$D$5)+'[1]MARK UP FOR RETAIL'!$G$5</f>
        <v>3367.4292000000005</v>
      </c>
      <c r="F14" s="380"/>
      <c r="G14" s="113">
        <f>((('[1]TITAN 600'!U14*'[1]MARK UP FOR RETAIL'!$D$9)*'[1]MARK UP FOR RETAIL'!$D$11)*'[1]MARK UP FOR RETAIL'!$D$5)+'[1]MARK UP FOR RETAIL'!$G$5</f>
        <v>4272.3936000000003</v>
      </c>
      <c r="H14" s="113">
        <f>('[1]TITAN 600'!V14*'[1]MARK UP FOR RETAIL'!$D$11)*'[1]MARK UP FOR RETAIL'!$D$5</f>
        <v>896.31360000000006</v>
      </c>
      <c r="I14" s="465"/>
      <c r="J14" s="379">
        <f>('[1]TITAN 600'!X14*'[1]MARK UP FOR RETAIL'!$D$11)*'[1]MARK UP FOR RETAIL'!$D$5</f>
        <v>1375.5582000000002</v>
      </c>
      <c r="K14" s="380"/>
    </row>
    <row r="15" spans="1:11" ht="15.75" customHeight="1">
      <c r="A15" s="570" t="s">
        <v>96</v>
      </c>
      <c r="B15" s="571"/>
      <c r="C15" s="572"/>
      <c r="D15" s="447"/>
      <c r="E15" s="574">
        <f>((('[1]TITAN 600'!S15*'[1]MARK UP FOR RETAIL'!$D$9)*'[1]MARK UP FOR RETAIL'!$D$11)*'[1]MARK UP FOR RETAIL'!$D$5)</f>
        <v>286.7724</v>
      </c>
      <c r="F15" s="579"/>
      <c r="G15" s="120">
        <f>((('[1]TITAN 600'!U15*'[1]MARK UP FOR RETAIL'!$D$9)*'[1]MARK UP FOR RETAIL'!$D$11)*'[1]MARK UP FOR RETAIL'!$D$5)</f>
        <v>286.7724</v>
      </c>
      <c r="H15" s="120" t="s">
        <v>23</v>
      </c>
      <c r="I15" s="465"/>
      <c r="J15" s="379">
        <f>('[1]TITAN 600'!X15*'[1]MARK UP FOR RETAIL'!$D$11)*'[1]MARK UP FOR RETAIL'!$D$5</f>
        <v>143.02980000000002</v>
      </c>
      <c r="K15" s="380"/>
    </row>
    <row r="16" spans="1:11" ht="15.6">
      <c r="A16" s="573" t="s">
        <v>93</v>
      </c>
      <c r="B16" s="573"/>
      <c r="C16" s="573"/>
      <c r="D16" s="573"/>
      <c r="E16" s="574">
        <f>(('[1]TITAN 600'!S16*'[1]MARK UP FOR RETAIL'!$D$9)*'[1]MARK UP FOR RETAIL'!$D$11)*'[1]MARK UP FOR RETAIL'!$D$5</f>
        <v>465.3612</v>
      </c>
      <c r="F16" s="575"/>
      <c r="G16" s="120">
        <f>((('[1]TITAN 600'!U16*'[1]MARK UP FOR RETAIL'!$D$9)*'[1]MARK UP FOR RETAIL'!$D$11)*'[1]MARK UP FOR RETAIL'!$D$5)</f>
        <v>480.81600000000009</v>
      </c>
      <c r="H16" s="113">
        <f>('[1]TITAN 600'!V16*'[1]MARK UP FOR RETAIL'!$D$11)*'[1]MARK UP FOR RETAIL'!$D$5</f>
        <v>70.761600000000016</v>
      </c>
      <c r="I16" s="465"/>
      <c r="J16" s="379">
        <f>('[1]TITAN 600'!X16*'[1]MARK UP FOR RETAIL'!$D$11)*'[1]MARK UP FOR RETAIL'!$D$5</f>
        <v>218.95919999999998</v>
      </c>
      <c r="K16" s="380"/>
    </row>
    <row r="17" spans="1:11" ht="15.6">
      <c r="A17" s="576" t="s">
        <v>24</v>
      </c>
      <c r="B17" s="577"/>
      <c r="C17" s="577"/>
      <c r="D17" s="578"/>
      <c r="E17" s="574">
        <f>((('[1]TITAN 600'!S17*'[1]MARK UP FOR RETAIL'!$D$10)*'[1]MARK UP FOR RETAIL'!$D$11)*'[1]MARK UP FOR RETAIL'!$D$7)</f>
        <v>39.495600000000003</v>
      </c>
      <c r="F17" s="579"/>
      <c r="G17" s="575"/>
      <c r="H17" s="120" t="s">
        <v>23</v>
      </c>
      <c r="I17" s="71"/>
      <c r="J17" s="379">
        <f>('[1]TITAN 600'!X17*'[1]MARK UP FOR RETAIL'!$D$11)*'[1]MARK UP FOR RETAIL'!$D$5</f>
        <v>28.252800000000004</v>
      </c>
      <c r="K17" s="380"/>
    </row>
    <row r="18" spans="1:11" ht="15.6">
      <c r="A18" s="563" t="s">
        <v>25</v>
      </c>
      <c r="B18" s="564"/>
      <c r="C18" s="564"/>
      <c r="D18" s="565"/>
      <c r="E18" s="566">
        <f>(('[1]TITAN 600'!S18*'[1]MARK UP FOR RETAIL'!$D$9)*'[1]MARK UP FOR RETAIL'!$D$11)*'[1]MARK UP FOR RETAIL'!$D$5</f>
        <v>-94.446000000000012</v>
      </c>
      <c r="F18" s="567"/>
      <c r="G18" s="18">
        <f>('[1]TITAN 600'!U18*'[1]MARK UP FOR RETAIL'!$D$11)*'[1]MARK UP FOR RETAIL'!$D$5</f>
        <v>-101.31480000000001</v>
      </c>
      <c r="H18" s="72"/>
      <c r="I18" s="73"/>
      <c r="J18" s="405">
        <f>('[1]TITAN 600'!X18*'[1]MARK UP FOR RETAIL'!$D$11)*'[1]MARK UP FOR RETAIL'!$D$5</f>
        <v>-26.487000000000002</v>
      </c>
      <c r="K18" s="406"/>
    </row>
    <row r="22" spans="1:11" ht="15" thickBot="1"/>
    <row r="23" spans="1:11" ht="15" customHeight="1">
      <c r="A23" s="508" t="s">
        <v>122</v>
      </c>
      <c r="B23" s="509"/>
      <c r="C23" s="509"/>
      <c r="D23" s="509"/>
      <c r="E23" s="509"/>
      <c r="F23" s="509"/>
      <c r="G23" s="509"/>
      <c r="H23" s="509"/>
      <c r="I23" s="509"/>
      <c r="J23" s="509"/>
      <c r="K23" s="510"/>
    </row>
    <row r="24" spans="1:11" ht="15" customHeight="1">
      <c r="A24" s="511"/>
      <c r="B24" s="512"/>
      <c r="C24" s="512"/>
      <c r="D24" s="512"/>
      <c r="E24" s="512"/>
      <c r="F24" s="512"/>
      <c r="G24" s="512"/>
      <c r="H24" s="512"/>
      <c r="I24" s="512"/>
      <c r="J24" s="512"/>
      <c r="K24" s="513"/>
    </row>
    <row r="25" spans="1:11" ht="20.399999999999999">
      <c r="A25" s="391" t="s">
        <v>27</v>
      </c>
      <c r="B25" s="392"/>
      <c r="C25" s="392"/>
      <c r="D25" s="392"/>
      <c r="E25" s="392"/>
      <c r="F25" s="65"/>
      <c r="G25" s="395" t="s">
        <v>28</v>
      </c>
      <c r="H25" s="395"/>
      <c r="I25" s="395"/>
      <c r="J25" s="395"/>
      <c r="K25" s="396"/>
    </row>
    <row r="26" spans="1:11" ht="20.399999999999999">
      <c r="A26" s="391"/>
      <c r="B26" s="392"/>
      <c r="C26" s="392"/>
      <c r="D26" s="392"/>
      <c r="E26" s="392"/>
      <c r="F26" s="65"/>
      <c r="G26" s="395"/>
      <c r="H26" s="395"/>
      <c r="I26" s="395"/>
      <c r="J26" s="395"/>
      <c r="K26" s="396"/>
    </row>
    <row r="27" spans="1:11" ht="15.6">
      <c r="A27" s="74" t="s">
        <v>123</v>
      </c>
      <c r="B27" s="24"/>
      <c r="C27" s="24"/>
      <c r="D27" s="25"/>
      <c r="E27" s="66"/>
      <c r="F27" s="66"/>
      <c r="G27" s="66" t="s">
        <v>30</v>
      </c>
      <c r="H27" s="25"/>
      <c r="I27" s="25"/>
      <c r="J27" s="25"/>
      <c r="K27" s="75"/>
    </row>
    <row r="28" spans="1:11" ht="15.6">
      <c r="A28" s="74" t="s">
        <v>31</v>
      </c>
      <c r="B28" s="24"/>
      <c r="C28" s="24"/>
      <c r="D28" s="568"/>
      <c r="E28" s="569"/>
      <c r="F28" s="66"/>
      <c r="G28" s="66" t="s">
        <v>73</v>
      </c>
      <c r="H28" s="25"/>
      <c r="I28" s="25"/>
      <c r="J28" s="25"/>
      <c r="K28" s="77"/>
    </row>
    <row r="29" spans="1:11" ht="15.6">
      <c r="A29" s="74" t="s">
        <v>33</v>
      </c>
      <c r="B29" s="24"/>
      <c r="C29" s="24"/>
      <c r="D29" s="569"/>
      <c r="E29" s="569"/>
      <c r="F29" s="66"/>
      <c r="G29" s="66" t="s">
        <v>114</v>
      </c>
      <c r="H29" s="25"/>
      <c r="I29" s="25"/>
      <c r="J29" s="25"/>
      <c r="K29" s="77"/>
    </row>
    <row r="30" spans="1:11" ht="15.6">
      <c r="A30" s="74" t="s">
        <v>124</v>
      </c>
      <c r="B30" s="24"/>
      <c r="C30" s="24"/>
      <c r="D30" s="569"/>
      <c r="E30" s="569"/>
      <c r="F30" s="66"/>
      <c r="G30" s="66" t="s">
        <v>37</v>
      </c>
      <c r="H30" s="25"/>
      <c r="I30" s="25"/>
      <c r="J30" s="25"/>
      <c r="K30" s="77"/>
    </row>
    <row r="31" spans="1:11" ht="15.6">
      <c r="A31" s="74" t="s">
        <v>58</v>
      </c>
      <c r="B31" s="24"/>
      <c r="C31" s="24"/>
      <c r="D31" s="569"/>
      <c r="E31" s="569"/>
      <c r="F31" s="66"/>
      <c r="G31" s="66" t="s">
        <v>38</v>
      </c>
      <c r="H31" s="25"/>
      <c r="I31" s="25"/>
      <c r="J31" s="25"/>
      <c r="K31" s="77"/>
    </row>
    <row r="32" spans="1:11" ht="15.6">
      <c r="A32" s="78" t="s">
        <v>125</v>
      </c>
      <c r="B32" s="24"/>
      <c r="C32" s="24"/>
      <c r="D32" s="569"/>
      <c r="E32" s="569"/>
      <c r="F32" s="66"/>
      <c r="G32" s="66" t="s">
        <v>39</v>
      </c>
      <c r="H32" s="25"/>
      <c r="I32" s="25"/>
      <c r="J32" s="25"/>
      <c r="K32" s="77"/>
    </row>
    <row r="33" spans="1:11" ht="15.6">
      <c r="A33" s="74" t="s">
        <v>126</v>
      </c>
      <c r="B33" s="24"/>
      <c r="C33" s="24"/>
      <c r="D33" s="25"/>
      <c r="E33" s="25"/>
      <c r="F33" s="66"/>
      <c r="G33" s="66"/>
      <c r="H33" s="25"/>
      <c r="I33" s="25"/>
      <c r="J33" s="25"/>
      <c r="K33" s="77"/>
    </row>
    <row r="34" spans="1:11" ht="20.25" customHeight="1">
      <c r="A34" s="30"/>
      <c r="B34" s="24"/>
      <c r="C34" s="24"/>
      <c r="D34" s="25"/>
      <c r="E34" s="25"/>
      <c r="F34" s="25"/>
      <c r="G34" s="502"/>
      <c r="H34" s="503"/>
      <c r="I34" s="503"/>
      <c r="J34" s="503"/>
      <c r="K34" s="504"/>
    </row>
    <row r="35" spans="1:11" ht="15" customHeight="1" thickBot="1">
      <c r="A35" s="32"/>
      <c r="B35" s="24"/>
      <c r="C35" s="24"/>
      <c r="D35" s="25"/>
      <c r="E35" s="25"/>
      <c r="F35" s="25"/>
      <c r="G35" s="503"/>
      <c r="H35" s="503"/>
      <c r="I35" s="503"/>
      <c r="J35" s="503"/>
      <c r="K35" s="504"/>
    </row>
    <row r="36" spans="1:11" ht="46.8" customHeight="1">
      <c r="A36" s="33" t="s">
        <v>40</v>
      </c>
      <c r="B36" s="34" t="s">
        <v>127</v>
      </c>
      <c r="C36" s="34" t="s">
        <v>119</v>
      </c>
      <c r="D36" s="34" t="s">
        <v>6</v>
      </c>
      <c r="E36" s="35" t="s">
        <v>128</v>
      </c>
      <c r="F36" s="25"/>
      <c r="G36" s="499" t="s">
        <v>3</v>
      </c>
      <c r="H36" s="500"/>
      <c r="I36" s="500"/>
      <c r="J36" s="500"/>
      <c r="K36" s="501"/>
    </row>
    <row r="37" spans="1:11" ht="15.75" customHeight="1">
      <c r="A37" s="56" t="s">
        <v>103</v>
      </c>
      <c r="B37" s="52">
        <v>1</v>
      </c>
      <c r="C37" s="52">
        <v>1</v>
      </c>
      <c r="D37" s="454" t="s">
        <v>12</v>
      </c>
      <c r="E37" s="53">
        <f>((('[1]TITAN 600'!S37*'[1]MARK UP FOR RETAIL'!$D$14)*'[1]MARK UP FOR RETAIL'!$D$11)*'[1]MARK UP FOR RETAIL'!$D$5)+'[1]MARK UP FOR RETAIL'!$G$5</f>
        <v>1770.4332000000002</v>
      </c>
      <c r="F37" s="79"/>
      <c r="G37" s="421">
        <f>(('[1]TITAN 600'!U37*'[1]MARK UP FOR RETAIL'!$D$14)*'[1]MARK UP FOR RETAIL'!$D$11)*'[1]MARK UP FOR RETAIL'!$D$5</f>
        <v>803.43900000000008</v>
      </c>
      <c r="H37" s="398"/>
      <c r="I37" s="398"/>
      <c r="J37" s="398"/>
      <c r="K37" s="422"/>
    </row>
    <row r="38" spans="1:11" ht="15.6">
      <c r="A38" s="56" t="s">
        <v>81</v>
      </c>
      <c r="B38" s="52">
        <v>2</v>
      </c>
      <c r="C38" s="52">
        <v>1</v>
      </c>
      <c r="D38" s="485"/>
      <c r="E38" s="53">
        <f>((('[1]TITAN 600'!S38*'[1]MARK UP FOR RETAIL'!$D$14)*'[1]MARK UP FOR RETAIL'!$D$11)*'[1]MARK UP FOR RETAIL'!$D$5)+'[1]MARK UP FOR RETAIL'!$G$5</f>
        <v>2093.2668000000003</v>
      </c>
      <c r="F38" s="79"/>
      <c r="G38" s="421">
        <f>(('[1]TITAN 600'!U38*'[1]MARK UP FOR RETAIL'!$D$14)*'[1]MARK UP FOR RETAIL'!$D$11)*'[1]MARK UP FOR RETAIL'!$D$5</f>
        <v>944.7030000000002</v>
      </c>
      <c r="H38" s="398"/>
      <c r="I38" s="398"/>
      <c r="J38" s="398"/>
      <c r="K38" s="422"/>
    </row>
    <row r="39" spans="1:11" ht="15.6">
      <c r="A39" s="56" t="s">
        <v>82</v>
      </c>
      <c r="B39" s="52">
        <v>2</v>
      </c>
      <c r="C39" s="52">
        <v>1</v>
      </c>
      <c r="D39" s="485"/>
      <c r="E39" s="53">
        <f>((('[1]TITAN 600'!S39*'[1]MARK UP FOR RETAIL'!$D$14)*'[1]MARK UP FOR RETAIL'!$D$11)*'[1]MARK UP FOR RETAIL'!$D$5)+'[1]MARK UP FOR RETAIL'!$G$5</f>
        <v>2397.2112000000002</v>
      </c>
      <c r="F39" s="79"/>
      <c r="G39" s="421">
        <f>(('[1]TITAN 600'!U39*'[1]MARK UP FOR RETAIL'!$D$14)*'[1]MARK UP FOR RETAIL'!$D$11)*'[1]MARK UP FOR RETAIL'!$D$5</f>
        <v>1071.8406</v>
      </c>
      <c r="H39" s="398"/>
      <c r="I39" s="398"/>
      <c r="J39" s="398"/>
      <c r="K39" s="422"/>
    </row>
    <row r="40" spans="1:11" ht="15.6">
      <c r="A40" s="56" t="s">
        <v>83</v>
      </c>
      <c r="B40" s="52">
        <v>2</v>
      </c>
      <c r="C40" s="52">
        <v>1</v>
      </c>
      <c r="D40" s="485"/>
      <c r="E40" s="53">
        <f>((('[1]TITAN 600'!S40*'[1]MARK UP FOR RETAIL'!$D$14)*'[1]MARK UP FOR RETAIL'!$D$11)*'[1]MARK UP FOR RETAIL'!$D$5)+'[1]MARK UP FOR RETAIL'!$G$5</f>
        <v>2666.8116</v>
      </c>
      <c r="F40" s="79"/>
      <c r="G40" s="421">
        <f>(('[1]TITAN 600'!U40*'[1]MARK UP FOR RETAIL'!$D$14)*'[1]MARK UP FOR RETAIL'!$D$11)*'[1]MARK UP FOR RETAIL'!$D$5</f>
        <v>1177.7886000000001</v>
      </c>
      <c r="H40" s="398"/>
      <c r="I40" s="398"/>
      <c r="J40" s="398"/>
      <c r="K40" s="422"/>
    </row>
    <row r="41" spans="1:11" ht="16.2" thickBot="1">
      <c r="A41" s="57" t="s">
        <v>84</v>
      </c>
      <c r="B41" s="69">
        <v>4</v>
      </c>
      <c r="C41" s="69">
        <v>1</v>
      </c>
      <c r="D41" s="486"/>
      <c r="E41" s="54">
        <f>((('[1]TITAN 600'!S41*'[1]MARK UP FOR RETAIL'!$D$14)*'[1]MARK UP FOR RETAIL'!$D$11)*'[1]MARK UP FOR RETAIL'!$D$5)+'[1]MARK UP FOR RETAIL'!$G$5</f>
        <v>3029.1408000000001</v>
      </c>
      <c r="F41" s="80"/>
      <c r="G41" s="418">
        <f>(('[1]TITAN 600'!U41*'[1]MARK UP FOR RETAIL'!$D$14)*'[1]MARK UP FOR RETAIL'!$D$11)*'[1]MARK UP FOR RETAIL'!$D$5</f>
        <v>1361.4318000000003</v>
      </c>
      <c r="H41" s="419"/>
      <c r="I41" s="419"/>
      <c r="J41" s="419"/>
      <c r="K41" s="420"/>
    </row>
  </sheetData>
  <mergeCells count="48">
    <mergeCell ref="E3:G5"/>
    <mergeCell ref="E9:F9"/>
    <mergeCell ref="E10:F10"/>
    <mergeCell ref="E11:F11"/>
    <mergeCell ref="A1:K1"/>
    <mergeCell ref="A3:D5"/>
    <mergeCell ref="J4:K5"/>
    <mergeCell ref="E6:F6"/>
    <mergeCell ref="J11:K11"/>
    <mergeCell ref="J10:K10"/>
    <mergeCell ref="J9:K9"/>
    <mergeCell ref="J8:K8"/>
    <mergeCell ref="J7:K7"/>
    <mergeCell ref="J6:K6"/>
    <mergeCell ref="E14:F14"/>
    <mergeCell ref="I6:I16"/>
    <mergeCell ref="D7:D15"/>
    <mergeCell ref="E7:F7"/>
    <mergeCell ref="E8:F8"/>
    <mergeCell ref="E13:F13"/>
    <mergeCell ref="E12:F12"/>
    <mergeCell ref="A15:C15"/>
    <mergeCell ref="A16:D16"/>
    <mergeCell ref="E16:F16"/>
    <mergeCell ref="A17:D17"/>
    <mergeCell ref="E17:G17"/>
    <mergeCell ref="E15:F15"/>
    <mergeCell ref="J13:K13"/>
    <mergeCell ref="J12:K12"/>
    <mergeCell ref="D37:D41"/>
    <mergeCell ref="G40:K40"/>
    <mergeCell ref="G39:K39"/>
    <mergeCell ref="G38:K38"/>
    <mergeCell ref="G37:K37"/>
    <mergeCell ref="G36:K36"/>
    <mergeCell ref="A18:D18"/>
    <mergeCell ref="E18:F18"/>
    <mergeCell ref="A23:K24"/>
    <mergeCell ref="A25:E26"/>
    <mergeCell ref="D28:E32"/>
    <mergeCell ref="G25:K26"/>
    <mergeCell ref="G34:K35"/>
    <mergeCell ref="J18:K18"/>
    <mergeCell ref="J17:K17"/>
    <mergeCell ref="G41:K41"/>
    <mergeCell ref="J16:K16"/>
    <mergeCell ref="J15:K15"/>
    <mergeCell ref="J14:K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60"/>
  <sheetViews>
    <sheetView topLeftCell="A5" workbookViewId="0">
      <selection sqref="A1:K60"/>
    </sheetView>
  </sheetViews>
  <sheetFormatPr defaultRowHeight="14.4"/>
  <sheetData>
    <row r="1" spans="1:11" ht="44.4">
      <c r="A1" s="606" t="s">
        <v>473</v>
      </c>
      <c r="B1" s="607"/>
      <c r="C1" s="607"/>
      <c r="D1" s="607"/>
      <c r="E1" s="607"/>
      <c r="F1" s="607"/>
      <c r="G1" s="607"/>
      <c r="H1" s="607"/>
      <c r="I1" s="607"/>
      <c r="J1" s="607"/>
      <c r="K1" s="608"/>
    </row>
    <row r="2" spans="1:11" ht="44.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6" customHeight="1">
      <c r="A3" s="609" t="s">
        <v>1</v>
      </c>
      <c r="B3" s="610"/>
      <c r="C3" s="610"/>
      <c r="D3" s="610"/>
      <c r="E3" s="610"/>
      <c r="F3" s="612" t="s">
        <v>118</v>
      </c>
      <c r="G3" s="403"/>
      <c r="H3" s="562"/>
      <c r="I3" s="254"/>
      <c r="J3" s="11"/>
      <c r="K3" s="11"/>
    </row>
    <row r="4" spans="1:11" ht="15.6" customHeight="1">
      <c r="A4" s="610"/>
      <c r="B4" s="610"/>
      <c r="C4" s="610"/>
      <c r="D4" s="610"/>
      <c r="E4" s="610"/>
      <c r="F4" s="612"/>
      <c r="G4" s="403"/>
      <c r="H4" s="562"/>
      <c r="I4" s="254"/>
      <c r="J4" s="12"/>
      <c r="K4" s="440"/>
    </row>
    <row r="5" spans="1:11" ht="15.6" customHeight="1">
      <c r="A5" s="611"/>
      <c r="B5" s="611"/>
      <c r="C5" s="611"/>
      <c r="D5" s="611"/>
      <c r="E5" s="611"/>
      <c r="F5" s="437"/>
      <c r="G5" s="438"/>
      <c r="H5" s="439"/>
      <c r="I5" s="255"/>
      <c r="J5" s="12"/>
      <c r="K5" s="525"/>
    </row>
    <row r="6" spans="1:11" ht="55.2">
      <c r="A6" s="256" t="s">
        <v>40</v>
      </c>
      <c r="B6" s="257" t="s">
        <v>48</v>
      </c>
      <c r="C6" s="257" t="s">
        <v>516</v>
      </c>
      <c r="D6" s="257" t="s">
        <v>49</v>
      </c>
      <c r="E6" s="257" t="s">
        <v>6</v>
      </c>
      <c r="F6" s="613" t="s">
        <v>120</v>
      </c>
      <c r="G6" s="614"/>
      <c r="H6" s="614"/>
      <c r="I6" s="257" t="s">
        <v>474</v>
      </c>
      <c r="J6" s="615"/>
      <c r="K6" s="302" t="s">
        <v>471</v>
      </c>
    </row>
    <row r="7" spans="1:11" ht="15.6" customHeight="1">
      <c r="A7" s="55" t="s">
        <v>103</v>
      </c>
      <c r="B7" s="52">
        <v>1</v>
      </c>
      <c r="C7" s="52">
        <v>1</v>
      </c>
      <c r="D7" s="52">
        <v>2</v>
      </c>
      <c r="E7" s="415" t="s">
        <v>12</v>
      </c>
      <c r="F7" s="586">
        <f>((('[1]SANCTUARY 6'!T7*'[1]MARK UP FOR RETAIL'!$D$9)*'[1]MARK UP FOR RETAIL'!$D$11)*'[1]MARK UP FOR RETAIL'!$D$5)+'[1]MARK UP FOR RETAIL'!$G$5</f>
        <v>1806.4428840000003</v>
      </c>
      <c r="G7" s="587"/>
      <c r="H7" s="587"/>
      <c r="I7" s="113">
        <f>('[1]SANCTUARY 6'!W7*'[1]MARK UP FOR RETAIL'!$D$11)*'[1]MARK UP FOR RETAIL'!$D$5</f>
        <v>395.53920000000005</v>
      </c>
      <c r="J7" s="616"/>
      <c r="K7" s="113">
        <f>('[1]SANCTUARY 6'!Y7*'[1]MARK UP FOR RETAIL'!$D$11)*'[1]MARK UP FOR RETAIL'!$D$5</f>
        <v>957.91118400000005</v>
      </c>
    </row>
    <row r="8" spans="1:11" ht="15.6">
      <c r="A8" s="55" t="s">
        <v>81</v>
      </c>
      <c r="B8" s="52">
        <v>2</v>
      </c>
      <c r="C8" s="52">
        <v>2</v>
      </c>
      <c r="D8" s="52">
        <v>2</v>
      </c>
      <c r="E8" s="416"/>
      <c r="F8" s="586">
        <f>((('[1]SANCTUARY 6'!T8*'[1]MARK UP FOR RETAIL'!$D$9)*'[1]MARK UP FOR RETAIL'!$D$11)*'[1]MARK UP FOR RETAIL'!$D$5)+'[1]MARK UP FOR RETAIL'!$G$5</f>
        <v>2103.1578720000002</v>
      </c>
      <c r="G8" s="587"/>
      <c r="H8" s="587"/>
      <c r="I8" s="113">
        <f>('[1]SANCTUARY 6'!W8*'[1]MARK UP FOR RETAIL'!$D$11)*'[1]MARK UP FOR RETAIL'!$D$5</f>
        <v>462.67200000000008</v>
      </c>
      <c r="J8" s="616"/>
      <c r="K8" s="113">
        <f>('[1]SANCTUARY 6'!Y8*'[1]MARK UP FOR RETAIL'!$D$11)*'[1]MARK UP FOR RETAIL'!$D$5</f>
        <v>1094.3015760000003</v>
      </c>
    </row>
    <row r="9" spans="1:11" ht="15.6">
      <c r="A9" s="55" t="s">
        <v>82</v>
      </c>
      <c r="B9" s="52">
        <v>2</v>
      </c>
      <c r="C9" s="52">
        <v>2</v>
      </c>
      <c r="D9" s="52">
        <v>2</v>
      </c>
      <c r="E9" s="416"/>
      <c r="F9" s="586">
        <f>((('[1]SANCTUARY 6'!T9*'[1]MARK UP FOR RETAIL'!$D$9)*'[1]MARK UP FOR RETAIL'!$D$11)*'[1]MARK UP FOR RETAIL'!$D$5)+'[1]MARK UP FOR RETAIL'!$G$5</f>
        <v>2370.68046</v>
      </c>
      <c r="G9" s="587"/>
      <c r="H9" s="587"/>
      <c r="I9" s="113">
        <f>('[1]SANCTUARY 6'!W9*'[1]MARK UP FOR RETAIL'!$D$11)*'[1]MARK UP FOR RETAIL'!$D$5</f>
        <v>533.43360000000007</v>
      </c>
      <c r="J9" s="616"/>
      <c r="K9" s="113">
        <f>('[1]SANCTUARY 6'!Y9*'[1]MARK UP FOR RETAIL'!$D$11)*'[1]MARK UP FOR RETAIL'!$D$5</f>
        <v>1212.4159380000001</v>
      </c>
    </row>
    <row r="10" spans="1:11" ht="15.6">
      <c r="A10" s="55" t="s">
        <v>83</v>
      </c>
      <c r="B10" s="52">
        <v>2</v>
      </c>
      <c r="C10" s="52">
        <v>2</v>
      </c>
      <c r="D10" s="52">
        <v>2</v>
      </c>
      <c r="E10" s="416"/>
      <c r="F10" s="586">
        <f>((('[1]SANCTUARY 6'!T10*'[1]MARK UP FOR RETAIL'!$D$9)*'[1]MARK UP FOR RETAIL'!$D$11)*'[1]MARK UP FOR RETAIL'!$D$5)+'[1]MARK UP FOR RETAIL'!$G$5</f>
        <v>2655.82152</v>
      </c>
      <c r="G10" s="587"/>
      <c r="H10" s="587"/>
      <c r="I10" s="113">
        <f>('[1]SANCTUARY 6'!W10*'[1]MARK UP FOR RETAIL'!$D$11)*'[1]MARK UP FOR RETAIL'!$D$5</f>
        <v>607.82400000000018</v>
      </c>
      <c r="J10" s="616"/>
      <c r="K10" s="113">
        <f>('[1]SANCTUARY 6'!Y10*'[1]MARK UP FOR RETAIL'!$D$11)*'[1]MARK UP FOR RETAIL'!$D$5</f>
        <v>1330.7775120000001</v>
      </c>
    </row>
    <row r="11" spans="1:11" ht="15.6">
      <c r="A11" s="55" t="s">
        <v>84</v>
      </c>
      <c r="B11" s="52">
        <v>4</v>
      </c>
      <c r="C11" s="52">
        <v>4</v>
      </c>
      <c r="D11" s="52">
        <v>2</v>
      </c>
      <c r="E11" s="416"/>
      <c r="F11" s="586">
        <f>((('[1]SANCTUARY 6'!T11*'[1]MARK UP FOR RETAIL'!$D$9)*'[1]MARK UP FOR RETAIL'!$D$11)*'[1]MARK UP FOR RETAIL'!$D$5)+'[1]MARK UP FOR RETAIL'!$G$5</f>
        <v>3011.9516280000003</v>
      </c>
      <c r="G11" s="587"/>
      <c r="H11" s="587"/>
      <c r="I11" s="113">
        <f>('[1]SANCTUARY 6'!W11*'[1]MARK UP FOR RETAIL'!$D$11)*'[1]MARK UP FOR RETAIL'!$D$5</f>
        <v>676.77120000000002</v>
      </c>
      <c r="J11" s="616"/>
      <c r="K11" s="113">
        <f>('[1]SANCTUARY 6'!Y11*'[1]MARK UP FOR RETAIL'!$D$11)*'[1]MARK UP FOR RETAIL'!$D$5</f>
        <v>1496.974608</v>
      </c>
    </row>
    <row r="12" spans="1:11" ht="15.6">
      <c r="A12" s="55" t="s">
        <v>85</v>
      </c>
      <c r="B12" s="52">
        <v>4</v>
      </c>
      <c r="C12" s="52">
        <v>4</v>
      </c>
      <c r="D12" s="52">
        <v>2</v>
      </c>
      <c r="E12" s="416"/>
      <c r="F12" s="586">
        <f>((('[1]SANCTUARY 6'!T12*'[1]MARK UP FOR RETAIL'!$D$9)*'[1]MARK UP FOR RETAIL'!$D$11)*'[1]MARK UP FOR RETAIL'!$D$5)+'[1]MARK UP FOR RETAIL'!$G$5</f>
        <v>3345.5177279999998</v>
      </c>
      <c r="G12" s="587"/>
      <c r="H12" s="587"/>
      <c r="I12" s="113">
        <f>('[1]SANCTUARY 6'!W12*'[1]MARK UP FOR RETAIL'!$D$11)*'[1]MARK UP FOR RETAIL'!$D$5</f>
        <v>747.53280000000018</v>
      </c>
      <c r="J12" s="616"/>
      <c r="K12" s="113">
        <f>('[1]SANCTUARY 6'!Y12*'[1]MARK UP FOR RETAIL'!$D$11)*'[1]MARK UP FOR RETAIL'!$D$5</f>
        <v>1621.516482</v>
      </c>
    </row>
    <row r="13" spans="1:11" ht="15.6">
      <c r="A13" s="55" t="s">
        <v>86</v>
      </c>
      <c r="B13" s="52">
        <v>6</v>
      </c>
      <c r="C13" s="52">
        <v>6</v>
      </c>
      <c r="D13" s="52">
        <v>2</v>
      </c>
      <c r="E13" s="416"/>
      <c r="F13" s="586">
        <f>((('[1]SANCTUARY 6'!T13*'[1]MARK UP FOR RETAIL'!$D$9)*'[1]MARK UP FOR RETAIL'!$D$11)*'[1]MARK UP FOR RETAIL'!$D$5)+'[1]MARK UP FOR RETAIL'!$G$5</f>
        <v>3752.3395800000003</v>
      </c>
      <c r="G13" s="587"/>
      <c r="H13" s="587"/>
      <c r="I13" s="113">
        <f>('[1]SANCTUARY 6'!W13*'[1]MARK UP FOR RETAIL'!$D$11)*'[1]MARK UP FOR RETAIL'!$D$5</f>
        <v>820.10880000000009</v>
      </c>
      <c r="J13" s="616"/>
      <c r="K13" s="113">
        <f>('[1]SANCTUARY 6'!Y13*'[1]MARK UP FOR RETAIL'!$D$11)*'[1]MARK UP FOR RETAIL'!$D$5</f>
        <v>1776.0592980000001</v>
      </c>
    </row>
    <row r="14" spans="1:11" ht="15.6">
      <c r="A14" s="55" t="s">
        <v>87</v>
      </c>
      <c r="B14" s="52">
        <v>6</v>
      </c>
      <c r="C14" s="52">
        <v>6</v>
      </c>
      <c r="D14" s="52">
        <v>2</v>
      </c>
      <c r="E14" s="416"/>
      <c r="F14" s="586">
        <f>((('[1]SANCTUARY 6'!T14*'[1]MARK UP FOR RETAIL'!$D$9)*'[1]MARK UP FOR RETAIL'!$D$11)*'[1]MARK UP FOR RETAIL'!$D$5)+'[1]MARK UP FOR RETAIL'!$G$5</f>
        <v>4030.457292000001</v>
      </c>
      <c r="G14" s="587"/>
      <c r="H14" s="587"/>
      <c r="I14" s="113">
        <f>('[1]SANCTUARY 6'!W14*'[1]MARK UP FOR RETAIL'!$D$11)*'[1]MARK UP FOR RETAIL'!$D$5</f>
        <v>896.31360000000006</v>
      </c>
      <c r="J14" s="616"/>
      <c r="K14" s="113">
        <f>('[1]SANCTUARY 6'!Y14*'[1]MARK UP FOR RETAIL'!$D$11)*'[1]MARK UP FOR RETAIL'!$D$5</f>
        <v>1894.2972660000003</v>
      </c>
    </row>
    <row r="15" spans="1:11" ht="15.6" customHeight="1">
      <c r="A15" s="570" t="s">
        <v>53</v>
      </c>
      <c r="B15" s="571"/>
      <c r="C15" s="571"/>
      <c r="D15" s="572"/>
      <c r="E15" s="447"/>
      <c r="F15" s="586">
        <f>((('[1]SANCTUARY 6'!T15*'[1]MARK UP FOR RETAIL'!$D$9)*'[1]MARK UP FOR RETAIL'!$D$11)*'[1]MARK UP FOR RETAIL'!$D$5)</f>
        <v>303.94440000000003</v>
      </c>
      <c r="G15" s="587"/>
      <c r="H15" s="587"/>
      <c r="I15" s="41" t="s">
        <v>23</v>
      </c>
      <c r="J15" s="616"/>
      <c r="K15" s="113">
        <f>('[1]SANCTUARY 6'!Y15*'[1]MARK UP FOR RETAIL'!$D$11)*'[1]MARK UP FOR RETAIL'!$D$5</f>
        <v>160.68780000000001</v>
      </c>
    </row>
    <row r="16" spans="1:11" ht="15.6">
      <c r="A16" s="573" t="s">
        <v>93</v>
      </c>
      <c r="B16" s="573"/>
      <c r="C16" s="573"/>
      <c r="D16" s="573"/>
      <c r="E16" s="576"/>
      <c r="F16" s="586">
        <f>((('[1]SANCTUARY 6'!T16*'[1]MARK UP FOR RETAIL'!$D$9)*'[1]MARK UP FOR RETAIL'!$D$11)*'[1]MARK UP FOR RETAIL'!$D$5)</f>
        <v>536.38459200000011</v>
      </c>
      <c r="G16" s="587"/>
      <c r="H16" s="587"/>
      <c r="I16" s="113">
        <f>('[1]SANCTUARY 6'!W16*'[1]MARK UP FOR RETAIL'!$D$11)*'[1]MARK UP FOR RETAIL'!$D$5</f>
        <v>70.761600000000016</v>
      </c>
      <c r="J16" s="616"/>
      <c r="K16" s="113">
        <f>('[1]SANCTUARY 6'!Y16*'[1]MARK UP FOR RETAIL'!$D$11)*'[1]MARK UP FOR RETAIL'!$D$5</f>
        <v>242.88579000000001</v>
      </c>
    </row>
    <row r="17" spans="1:11" ht="15.6">
      <c r="A17" s="617" t="s">
        <v>475</v>
      </c>
      <c r="B17" s="618"/>
      <c r="C17" s="618"/>
      <c r="D17" s="618"/>
      <c r="E17" s="619"/>
      <c r="F17" s="586">
        <f>((('[1]SANCTUARY 6'!T17*'[1]MARK UP FOR RETAIL'!$D$9)*'[1]MARK UP FOR RETAIL'!$D$11)*'[1]MARK UP FOR RETAIL'!$D$5)</f>
        <v>39.495600000000003</v>
      </c>
      <c r="G17" s="587"/>
      <c r="H17" s="587"/>
      <c r="I17" s="41" t="s">
        <v>23</v>
      </c>
      <c r="J17" s="71"/>
      <c r="K17" s="113">
        <f>('[1]SANCTUARY 6'!Y17*'[1]MARK UP FOR RETAIL'!$D$11)*'[1]MARK UP FOR RETAIL'!$D$5</f>
        <v>28.252800000000004</v>
      </c>
    </row>
    <row r="18" spans="1:11">
      <c r="A18" s="258" t="s">
        <v>476</v>
      </c>
      <c r="B18" s="154"/>
      <c r="C18" s="154"/>
      <c r="D18" s="154"/>
      <c r="E18" s="259"/>
      <c r="F18" s="260"/>
      <c r="G18" s="260"/>
      <c r="H18" s="260"/>
      <c r="I18" s="260"/>
      <c r="J18" s="260"/>
      <c r="K18" s="261"/>
    </row>
    <row r="20" spans="1:11" ht="19.2" customHeight="1">
      <c r="A20" s="588" t="s">
        <v>477</v>
      </c>
      <c r="B20" s="589"/>
      <c r="C20" s="589"/>
      <c r="D20" s="589"/>
      <c r="E20" s="589"/>
      <c r="F20" s="589"/>
      <c r="G20" s="589"/>
      <c r="H20" s="589"/>
      <c r="I20" s="589"/>
      <c r="J20" s="589"/>
      <c r="K20" s="590"/>
    </row>
    <row r="21" spans="1:11" ht="19.2" customHeight="1">
      <c r="A21" s="591"/>
      <c r="B21" s="592"/>
      <c r="C21" s="592"/>
      <c r="D21" s="592"/>
      <c r="E21" s="592"/>
      <c r="F21" s="592"/>
      <c r="G21" s="592"/>
      <c r="H21" s="592"/>
      <c r="I21" s="592"/>
      <c r="J21" s="592"/>
      <c r="K21" s="593"/>
    </row>
    <row r="22" spans="1:11" ht="20.399999999999999">
      <c r="A22" s="594" t="s">
        <v>27</v>
      </c>
      <c r="B22" s="595"/>
      <c r="C22" s="595"/>
      <c r="D22" s="595"/>
      <c r="E22" s="595"/>
      <c r="F22" s="595"/>
      <c r="G22" s="262"/>
      <c r="H22" s="595" t="s">
        <v>28</v>
      </c>
      <c r="I22" s="595"/>
      <c r="J22" s="595"/>
      <c r="K22" s="596"/>
    </row>
    <row r="23" spans="1:11" ht="14.4" customHeight="1">
      <c r="A23" s="594"/>
      <c r="B23" s="595"/>
      <c r="C23" s="595"/>
      <c r="D23" s="595"/>
      <c r="E23" s="595"/>
      <c r="F23" s="595"/>
      <c r="G23" s="262"/>
      <c r="H23" s="595"/>
      <c r="I23" s="595"/>
      <c r="J23" s="595"/>
      <c r="K23" s="596"/>
    </row>
    <row r="24" spans="1:11" ht="14.4" customHeight="1">
      <c r="A24" s="263" t="s">
        <v>123</v>
      </c>
      <c r="B24" s="264"/>
      <c r="C24" s="264"/>
      <c r="D24" s="264"/>
      <c r="E24" s="265"/>
      <c r="F24" s="266"/>
      <c r="G24" s="266"/>
      <c r="H24" s="266" t="s">
        <v>30</v>
      </c>
      <c r="I24" s="265"/>
      <c r="J24" s="265"/>
      <c r="K24" s="267"/>
    </row>
    <row r="25" spans="1:11" ht="15.6">
      <c r="A25" s="263" t="s">
        <v>31</v>
      </c>
      <c r="B25" s="264"/>
      <c r="C25" s="264"/>
      <c r="D25" s="264"/>
      <c r="E25" s="597"/>
      <c r="F25" s="598"/>
      <c r="G25" s="266"/>
      <c r="H25" s="266" t="s">
        <v>73</v>
      </c>
      <c r="I25" s="265"/>
      <c r="J25" s="265"/>
      <c r="K25" s="267"/>
    </row>
    <row r="26" spans="1:11" ht="15.6">
      <c r="A26" s="263" t="s">
        <v>33</v>
      </c>
      <c r="B26" s="264"/>
      <c r="C26" s="264"/>
      <c r="D26" s="264"/>
      <c r="E26" s="598"/>
      <c r="F26" s="598"/>
      <c r="G26" s="266"/>
      <c r="H26" s="266" t="s">
        <v>37</v>
      </c>
      <c r="I26" s="265"/>
      <c r="J26" s="265"/>
      <c r="K26" s="267"/>
    </row>
    <row r="27" spans="1:11" ht="15.6">
      <c r="A27" s="263" t="s">
        <v>478</v>
      </c>
      <c r="B27" s="264"/>
      <c r="C27" s="264"/>
      <c r="D27" s="264"/>
      <c r="E27" s="598"/>
      <c r="F27" s="598"/>
      <c r="G27" s="266"/>
      <c r="H27" s="266" t="s">
        <v>38</v>
      </c>
      <c r="I27" s="265"/>
      <c r="J27" s="265"/>
      <c r="K27" s="267"/>
    </row>
    <row r="28" spans="1:11" ht="15.6">
      <c r="A28" s="263" t="s">
        <v>113</v>
      </c>
      <c r="B28" s="264"/>
      <c r="C28" s="264"/>
      <c r="D28" s="264"/>
      <c r="E28" s="598"/>
      <c r="F28" s="598"/>
      <c r="G28" s="266"/>
      <c r="H28" s="266" t="s">
        <v>39</v>
      </c>
      <c r="I28" s="265"/>
      <c r="J28" s="265"/>
      <c r="K28" s="267"/>
    </row>
    <row r="29" spans="1:11" ht="15.6">
      <c r="A29" s="263" t="s">
        <v>58</v>
      </c>
      <c r="B29" s="264"/>
      <c r="C29" s="264"/>
      <c r="D29" s="264"/>
      <c r="E29" s="598"/>
      <c r="F29" s="598"/>
      <c r="G29" s="266"/>
      <c r="H29" s="266"/>
      <c r="I29" s="265"/>
      <c r="J29" s="265"/>
      <c r="K29" s="267"/>
    </row>
    <row r="30" spans="1:11" ht="15.6">
      <c r="A30" s="268" t="s">
        <v>125</v>
      </c>
      <c r="B30" s="264"/>
      <c r="C30" s="264"/>
      <c r="D30" s="264"/>
      <c r="E30" s="598"/>
      <c r="F30" s="598"/>
      <c r="G30" s="266"/>
      <c r="H30" s="266"/>
      <c r="I30" s="265"/>
      <c r="J30" s="265"/>
      <c r="K30" s="267"/>
    </row>
    <row r="31" spans="1:11" ht="15.6">
      <c r="A31" s="263" t="s">
        <v>126</v>
      </c>
      <c r="B31" s="264"/>
      <c r="C31" s="264"/>
      <c r="D31" s="264"/>
      <c r="E31" s="265"/>
      <c r="F31" s="265"/>
      <c r="G31" s="266"/>
      <c r="H31" s="266"/>
      <c r="I31" s="265"/>
      <c r="J31" s="265"/>
      <c r="K31" s="267"/>
    </row>
    <row r="32" spans="1:11" ht="21" thickBot="1">
      <c r="A32" s="269"/>
      <c r="B32" s="264"/>
      <c r="C32" s="264"/>
      <c r="D32" s="264"/>
      <c r="E32" s="265"/>
      <c r="F32" s="265"/>
      <c r="G32" s="265"/>
      <c r="H32" s="599"/>
      <c r="I32" s="599"/>
      <c r="J32" s="599"/>
      <c r="K32" s="600"/>
    </row>
    <row r="33" spans="1:11" ht="55.8" thickBot="1">
      <c r="A33" s="303" t="s">
        <v>40</v>
      </c>
      <c r="B33" s="304" t="s">
        <v>127</v>
      </c>
      <c r="C33" s="305" t="s">
        <v>516</v>
      </c>
      <c r="D33" s="304" t="s">
        <v>49</v>
      </c>
      <c r="E33" s="304" t="s">
        <v>6</v>
      </c>
      <c r="F33" s="306" t="s">
        <v>517</v>
      </c>
      <c r="G33" s="265"/>
      <c r="H33" s="583" t="s">
        <v>479</v>
      </c>
      <c r="I33" s="584"/>
      <c r="J33" s="584"/>
      <c r="K33" s="585"/>
    </row>
    <row r="34" spans="1:11" ht="15.6" customHeight="1">
      <c r="A34" s="270" t="s">
        <v>103</v>
      </c>
      <c r="B34" s="52">
        <v>1</v>
      </c>
      <c r="C34" s="52">
        <v>1</v>
      </c>
      <c r="D34" s="52">
        <v>2</v>
      </c>
      <c r="E34" s="454" t="s">
        <v>12</v>
      </c>
      <c r="F34" s="53">
        <f>((('[1]SANCTUARY 6'!T34*'[1]MARK UP FOR RETAIL'!$D$14)*'[1]MARK UP FOR RETAIL'!$D$11)*'[1]MARK UP FOR RETAIL'!$D$5)+'[1]MARK UP FOR RETAIL'!$G$5</f>
        <v>2042.0770680000001</v>
      </c>
      <c r="G34" s="271"/>
      <c r="H34" s="602">
        <f>(('[1]SANCTUARY 6'!V34*'[1]MARK UP FOR RETAIL'!$D$14)*'[1]MARK UP FOR RETAIL'!$D$11)*'[1]MARK UP FOR RETAIL'!$D$5</f>
        <v>1072.54692</v>
      </c>
      <c r="I34" s="603"/>
      <c r="J34" s="603"/>
      <c r="K34" s="604"/>
    </row>
    <row r="35" spans="1:11" ht="15.6">
      <c r="A35" s="270" t="s">
        <v>81</v>
      </c>
      <c r="B35" s="52">
        <v>2</v>
      </c>
      <c r="C35" s="52">
        <v>2</v>
      </c>
      <c r="D35" s="52">
        <v>2</v>
      </c>
      <c r="E35" s="485"/>
      <c r="F35" s="53">
        <f>((('[1]SANCTUARY 6'!T35*'[1]MARK UP FOR RETAIL'!$D$14)*'[1]MARK UP FOR RETAIL'!$D$11)*'[1]MARK UP FOR RETAIL'!$D$5)+'[1]MARK UP FOR RETAIL'!$G$5</f>
        <v>2387.2686120000003</v>
      </c>
      <c r="G35" s="271"/>
      <c r="H35" s="602">
        <f>(('[1]SANCTUARY 6'!V35*'[1]MARK UP FOR RETAIL'!$D$14)*'[1]MARK UP FOR RETAIL'!$D$11)*'[1]MARK UP FOR RETAIL'!$D$5</f>
        <v>1245.8601900000001</v>
      </c>
      <c r="I35" s="603"/>
      <c r="J35" s="603"/>
      <c r="K35" s="604"/>
    </row>
    <row r="36" spans="1:11" ht="15.6">
      <c r="A36" s="270" t="s">
        <v>82</v>
      </c>
      <c r="B36" s="52">
        <v>2</v>
      </c>
      <c r="C36" s="52">
        <v>2</v>
      </c>
      <c r="D36" s="52">
        <v>2</v>
      </c>
      <c r="E36" s="485"/>
      <c r="F36" s="53">
        <f>((('[1]SANCTUARY 6'!T36*'[1]MARK UP FOR RETAIL'!$D$14)*'[1]MARK UP FOR RETAIL'!$D$11)*'[1]MARK UP FOR RETAIL'!$D$5)+'[1]MARK UP FOR RETAIL'!$G$5</f>
        <v>2719.2377160000001</v>
      </c>
      <c r="G36" s="271"/>
      <c r="H36" s="602">
        <f>(('[1]SANCTUARY 6'!V36*'[1]MARK UP FOR RETAIL'!$D$14)*'[1]MARK UP FOR RETAIL'!$D$11)*'[1]MARK UP FOR RETAIL'!$D$5</f>
        <v>1411.05078</v>
      </c>
      <c r="I36" s="603"/>
      <c r="J36" s="603"/>
      <c r="K36" s="604"/>
    </row>
    <row r="37" spans="1:11" ht="15.6" customHeight="1">
      <c r="A37" s="270" t="s">
        <v>83</v>
      </c>
      <c r="B37" s="52">
        <v>2</v>
      </c>
      <c r="C37" s="52">
        <v>2</v>
      </c>
      <c r="D37" s="52">
        <v>2</v>
      </c>
      <c r="E37" s="485"/>
      <c r="F37" s="53">
        <f>((('[1]SANCTUARY 6'!T37*'[1]MARK UP FOR RETAIL'!$D$14)*'[1]MARK UP FOR RETAIL'!$D$11)*'[1]MARK UP FOR RETAIL'!$D$5)+'[1]MARK UP FOR RETAIL'!$G$5</f>
        <v>3043.4107319999998</v>
      </c>
      <c r="G37" s="271"/>
      <c r="H37" s="602">
        <f>(('[1]SANCTUARY 6'!V37*'[1]MARK UP FOR RETAIL'!$D$14)*'[1]MARK UP FOR RETAIL'!$D$11)*'[1]MARK UP FOR RETAIL'!$D$5</f>
        <v>1560.0489840000002</v>
      </c>
      <c r="I37" s="603"/>
      <c r="J37" s="603"/>
      <c r="K37" s="604"/>
    </row>
    <row r="38" spans="1:11" ht="15.6">
      <c r="A38" s="272" t="s">
        <v>84</v>
      </c>
      <c r="B38" s="273">
        <v>4</v>
      </c>
      <c r="C38" s="273">
        <v>4</v>
      </c>
      <c r="D38" s="273">
        <v>2</v>
      </c>
      <c r="E38" s="601"/>
      <c r="F38" s="53">
        <f>((('[1]SANCTUARY 6'!T38*'[1]MARK UP FOR RETAIL'!$D$14)*'[1]MARK UP FOR RETAIL'!$D$11)*'[1]MARK UP FOR RETAIL'!$D$5)+'[1]MARK UP FOR RETAIL'!$G$5</f>
        <v>3448.0173960000002</v>
      </c>
      <c r="G38" s="274"/>
      <c r="H38" s="602">
        <f>(('[1]SANCTUARY 6'!V38*'[1]MARK UP FOR RETAIL'!$D$14)*'[1]MARK UP FOR RETAIL'!$D$11)*'[1]MARK UP FOR RETAIL'!$D$5</f>
        <v>1763.168958</v>
      </c>
      <c r="I38" s="603"/>
      <c r="J38" s="603"/>
      <c r="K38" s="604"/>
    </row>
    <row r="39" spans="1:11">
      <c r="A39" s="275"/>
      <c r="B39" s="275"/>
      <c r="C39" s="275"/>
      <c r="D39" s="275"/>
      <c r="E39" s="275"/>
      <c r="F39" s="275"/>
      <c r="G39" s="275"/>
      <c r="H39" s="275"/>
      <c r="I39" s="275"/>
      <c r="J39" s="275"/>
      <c r="K39" s="275"/>
    </row>
    <row r="42" spans="1:11" ht="19.2">
      <c r="A42" s="605"/>
      <c r="B42" s="605"/>
      <c r="C42" s="605"/>
      <c r="D42" s="605"/>
      <c r="E42" s="605"/>
      <c r="F42" s="605"/>
      <c r="G42" s="605"/>
      <c r="H42" s="605"/>
      <c r="I42" s="605"/>
      <c r="J42" s="605"/>
      <c r="K42" s="605"/>
    </row>
    <row r="43" spans="1:11" ht="19.2">
      <c r="A43" s="605"/>
      <c r="B43" s="605"/>
      <c r="C43" s="605"/>
      <c r="D43" s="605"/>
      <c r="E43" s="605"/>
      <c r="F43" s="605"/>
      <c r="G43" s="605"/>
      <c r="H43" s="605"/>
      <c r="I43" s="605"/>
      <c r="J43" s="605"/>
      <c r="K43" s="605"/>
    </row>
    <row r="56" spans="1:1" ht="15">
      <c r="A56" s="301" t="s">
        <v>518</v>
      </c>
    </row>
    <row r="57" spans="1:1" ht="15">
      <c r="A57" s="301" t="s">
        <v>519</v>
      </c>
    </row>
    <row r="58" spans="1:1" ht="15">
      <c r="A58" s="301" t="s">
        <v>520</v>
      </c>
    </row>
    <row r="59" spans="1:1" ht="15">
      <c r="A59" s="301" t="s">
        <v>513</v>
      </c>
    </row>
    <row r="60" spans="1:1" ht="15">
      <c r="A60" s="301" t="s">
        <v>514</v>
      </c>
    </row>
  </sheetData>
  <mergeCells count="35">
    <mergeCell ref="A42:K42"/>
    <mergeCell ref="A43:K43"/>
    <mergeCell ref="A1:K1"/>
    <mergeCell ref="A3:E5"/>
    <mergeCell ref="F3:H5"/>
    <mergeCell ref="K4:K5"/>
    <mergeCell ref="F6:H6"/>
    <mergeCell ref="J6:J16"/>
    <mergeCell ref="E7:E15"/>
    <mergeCell ref="F7:H7"/>
    <mergeCell ref="F8:H8"/>
    <mergeCell ref="F9:H9"/>
    <mergeCell ref="A17:E17"/>
    <mergeCell ref="F17:H17"/>
    <mergeCell ref="H34:K34"/>
    <mergeCell ref="F10:H10"/>
    <mergeCell ref="F11:H11"/>
    <mergeCell ref="F12:H12"/>
    <mergeCell ref="F13:H13"/>
    <mergeCell ref="F14:H14"/>
    <mergeCell ref="A15:D15"/>
    <mergeCell ref="F15:H15"/>
    <mergeCell ref="E34:E38"/>
    <mergeCell ref="H35:K35"/>
    <mergeCell ref="H36:K36"/>
    <mergeCell ref="H37:K37"/>
    <mergeCell ref="H38:K38"/>
    <mergeCell ref="H33:K33"/>
    <mergeCell ref="A16:E16"/>
    <mergeCell ref="F16:H16"/>
    <mergeCell ref="A20:K21"/>
    <mergeCell ref="A22:F23"/>
    <mergeCell ref="H22:K23"/>
    <mergeCell ref="E25:F30"/>
    <mergeCell ref="H32:K3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7"/>
  <sheetViews>
    <sheetView topLeftCell="A28" workbookViewId="0">
      <selection activeCell="A30" sqref="A30:I32"/>
    </sheetView>
  </sheetViews>
  <sheetFormatPr defaultRowHeight="14.4"/>
  <cols>
    <col min="6" max="6" width="11" customWidth="1"/>
  </cols>
  <sheetData>
    <row r="1" spans="1:9" ht="37.200000000000003">
      <c r="A1" s="621" t="s">
        <v>129</v>
      </c>
      <c r="B1" s="622"/>
      <c r="C1" s="622"/>
      <c r="D1" s="622"/>
      <c r="E1" s="622"/>
      <c r="F1" s="622"/>
      <c r="G1" s="622"/>
      <c r="H1" s="622"/>
      <c r="I1" s="623"/>
    </row>
    <row r="2" spans="1:9" ht="19.2">
      <c r="A2" s="81"/>
      <c r="B2" s="82"/>
      <c r="C2" s="82"/>
      <c r="D2" s="82"/>
      <c r="E2" s="11"/>
      <c r="F2" s="11"/>
      <c r="G2" s="11"/>
      <c r="H2" s="11"/>
      <c r="I2" s="11"/>
    </row>
    <row r="3" spans="1:9" ht="15" customHeight="1">
      <c r="A3" s="517" t="s">
        <v>1</v>
      </c>
      <c r="B3" s="517"/>
      <c r="C3" s="517"/>
      <c r="D3" s="517"/>
      <c r="E3" s="11"/>
      <c r="F3" s="11"/>
      <c r="G3" s="11"/>
      <c r="H3" s="11"/>
      <c r="I3" s="11"/>
    </row>
    <row r="4" spans="1:9" ht="15" customHeight="1">
      <c r="A4" s="517"/>
      <c r="B4" s="517"/>
      <c r="C4" s="517"/>
      <c r="D4" s="517"/>
      <c r="E4" s="467" t="s">
        <v>47</v>
      </c>
      <c r="F4" s="468"/>
      <c r="G4" s="11"/>
      <c r="H4" s="440"/>
      <c r="I4" s="440"/>
    </row>
    <row r="5" spans="1:9" ht="15" customHeight="1">
      <c r="A5" s="625"/>
      <c r="B5" s="625"/>
      <c r="C5" s="625"/>
      <c r="D5" s="625"/>
      <c r="E5" s="469"/>
      <c r="F5" s="470"/>
      <c r="G5" s="12"/>
      <c r="H5" s="441"/>
      <c r="I5" s="441"/>
    </row>
    <row r="6" spans="1:9" ht="55.2">
      <c r="A6" s="13" t="s">
        <v>40</v>
      </c>
      <c r="B6" s="51" t="s">
        <v>472</v>
      </c>
      <c r="C6" s="51" t="s">
        <v>49</v>
      </c>
      <c r="D6" s="51" t="s">
        <v>6</v>
      </c>
      <c r="E6" s="51" t="s">
        <v>50</v>
      </c>
      <c r="F6" s="51" t="s">
        <v>51</v>
      </c>
      <c r="G6" s="624"/>
      <c r="H6" s="530" t="s">
        <v>471</v>
      </c>
      <c r="I6" s="531"/>
    </row>
    <row r="7" spans="1:9" ht="15.75" customHeight="1">
      <c r="A7" s="55" t="s">
        <v>81</v>
      </c>
      <c r="B7" s="52">
        <v>2</v>
      </c>
      <c r="C7" s="52">
        <v>1</v>
      </c>
      <c r="D7" s="454" t="s">
        <v>52</v>
      </c>
      <c r="E7" s="113">
        <f>((('[1]THE EDGE 600'!P7*'[1]MARK UP FOR RETAIL'!$D$11)*'[1]MARK UP FOR RETAIL'!$D$9)*'[1]MARK UP FOR RETAIL'!$D$5)+'[1]MARK UP FOR RETAIL'!$G$5</f>
        <v>1971.3456000000003</v>
      </c>
      <c r="F7" s="113">
        <f>((('[1]THE EDGE 600'!Q7*'[1]MARK UP FOR RETAIL'!$D$11)*'[1]MARK UP FOR RETAIL'!$D$9)*'[1]MARK UP FOR RETAIL'!$D$5)+'[1]MARK UP FOR RETAIL'!$G$5</f>
        <v>2266.7040000000002</v>
      </c>
      <c r="G7" s="624"/>
      <c r="H7" s="379">
        <f>('[1]THE EDGE 600'!S7*'[1]MARK UP FOR RETAIL'!$D$11)*'[1]MARK UP FOR RETAIL'!$D$5</f>
        <v>769.88880000000006</v>
      </c>
      <c r="I7" s="380"/>
    </row>
    <row r="8" spans="1:9" ht="15.6">
      <c r="A8" s="55" t="s">
        <v>82</v>
      </c>
      <c r="B8" s="52">
        <v>2</v>
      </c>
      <c r="C8" s="52">
        <v>1</v>
      </c>
      <c r="D8" s="454"/>
      <c r="E8" s="113">
        <f>((('[1]THE EDGE 600'!P8*'[1]MARK UP FOR RETAIL'!$D$11)*'[1]MARK UP FOR RETAIL'!$D$9)*'[1]MARK UP FOR RETAIL'!$D$5)+'[1]MARK UP FOR RETAIL'!$G$5</f>
        <v>2254.6836000000003</v>
      </c>
      <c r="F8" s="113">
        <f>((('[1]THE EDGE 600'!Q8*'[1]MARK UP FOR RETAIL'!$D$11)*'[1]MARK UP FOR RETAIL'!$D$9)*'[1]MARK UP FOR RETAIL'!$D$5)+'[1]MARK UP FOR RETAIL'!$G$5</f>
        <v>2592.9720000000002</v>
      </c>
      <c r="G8" s="624"/>
      <c r="H8" s="379">
        <f>('[1]THE EDGE 600'!S8*'[1]MARK UP FOR RETAIL'!$D$11)*'[1]MARK UP FOR RETAIL'!$D$5</f>
        <v>861.71040000000016</v>
      </c>
      <c r="I8" s="380"/>
    </row>
    <row r="9" spans="1:9" ht="15.6">
      <c r="A9" s="55" t="s">
        <v>83</v>
      </c>
      <c r="B9" s="52">
        <v>2</v>
      </c>
      <c r="C9" s="52">
        <v>1</v>
      </c>
      <c r="D9" s="454"/>
      <c r="E9" s="113">
        <f>((('[1]THE EDGE 600'!P9*'[1]MARK UP FOR RETAIL'!$D$11)*'[1]MARK UP FOR RETAIL'!$D$9)*'[1]MARK UP FOR RETAIL'!$D$5)+'[1]MARK UP FOR RETAIL'!$G$5</f>
        <v>2539.7388000000001</v>
      </c>
      <c r="F9" s="113">
        <f>((('[1]THE EDGE 600'!Q9*'[1]MARK UP FOR RETAIL'!$D$11)*'[1]MARK UP FOR RETAIL'!$D$9)*'[1]MARK UP FOR RETAIL'!$D$5)+'[1]MARK UP FOR RETAIL'!$G$5</f>
        <v>2919.2400000000002</v>
      </c>
      <c r="G9" s="624"/>
      <c r="H9" s="379">
        <f>('[1]THE EDGE 600'!S9*'[1]MARK UP FOR RETAIL'!$D$11)*'[1]MARK UP FOR RETAIL'!$D$5</f>
        <v>957.06360000000006</v>
      </c>
      <c r="I9" s="380"/>
    </row>
    <row r="10" spans="1:9" ht="15.6">
      <c r="A10" s="55" t="s">
        <v>84</v>
      </c>
      <c r="B10" s="52">
        <v>2</v>
      </c>
      <c r="C10" s="52">
        <v>1</v>
      </c>
      <c r="D10" s="454"/>
      <c r="E10" s="113">
        <f>((('[1]THE EDGE 600'!P10*'[1]MARK UP FOR RETAIL'!$D$11)*'[1]MARK UP FOR RETAIL'!$D$9)*'[1]MARK UP FOR RETAIL'!$D$5)+'[1]MARK UP FOR RETAIL'!$G$5</f>
        <v>2823.0768000000003</v>
      </c>
      <c r="F10" s="113">
        <f>((('[1]THE EDGE 600'!Q10*'[1]MARK UP FOR RETAIL'!$D$11)*'[1]MARK UP FOR RETAIL'!$D$9)*'[1]MARK UP FOR RETAIL'!$D$5)+'[1]MARK UP FOR RETAIL'!$G$5</f>
        <v>3245.5080000000003</v>
      </c>
      <c r="G10" s="624"/>
      <c r="H10" s="379">
        <f>('[1]THE EDGE 600'!S10*'[1]MARK UP FOR RETAIL'!$D$11)*'[1]MARK UP FOR RETAIL'!$D$5</f>
        <v>1066.5432000000001</v>
      </c>
      <c r="I10" s="380"/>
    </row>
    <row r="11" spans="1:9" ht="15.6">
      <c r="A11" s="55" t="s">
        <v>85</v>
      </c>
      <c r="B11" s="52">
        <v>2</v>
      </c>
      <c r="C11" s="52">
        <v>1</v>
      </c>
      <c r="D11" s="454"/>
      <c r="E11" s="113">
        <f>((('[1]THE EDGE 600'!P11*'[1]MARK UP FOR RETAIL'!$D$11)*'[1]MARK UP FOR RETAIL'!$D$9)*'[1]MARK UP FOR RETAIL'!$D$5)+'[1]MARK UP FOR RETAIL'!$G$5</f>
        <v>3106.4148000000005</v>
      </c>
      <c r="F11" s="113">
        <f>((('[1]THE EDGE 600'!Q11*'[1]MARK UP FOR RETAIL'!$D$11)*'[1]MARK UP FOR RETAIL'!$D$9)*'[1]MARK UP FOR RETAIL'!$D$5)+'[1]MARK UP FOR RETAIL'!$G$5</f>
        <v>3571.7760000000007</v>
      </c>
      <c r="G11" s="624"/>
      <c r="H11" s="379">
        <f>('[1]THE EDGE 600'!S11*'[1]MARK UP FOR RETAIL'!$D$11)*'[1]MARK UP FOR RETAIL'!$D$5</f>
        <v>1158.3648000000003</v>
      </c>
      <c r="I11" s="380"/>
    </row>
    <row r="12" spans="1:9" ht="15.6">
      <c r="A12" s="55" t="s">
        <v>86</v>
      </c>
      <c r="B12" s="52">
        <v>2</v>
      </c>
      <c r="C12" s="52">
        <v>1</v>
      </c>
      <c r="D12" s="454"/>
      <c r="E12" s="113">
        <f>((('[1]THE EDGE 600'!P12*'[1]MARK UP FOR RETAIL'!$D$11)*'[1]MARK UP FOR RETAIL'!$D$9)*'[1]MARK UP FOR RETAIL'!$D$5)+'[1]MARK UP FOR RETAIL'!$G$5</f>
        <v>3394.9043999999999</v>
      </c>
      <c r="F12" s="113">
        <f>((('[1]THE EDGE 600'!Q12*'[1]MARK UP FOR RETAIL'!$D$11)*'[1]MARK UP FOR RETAIL'!$D$9)*'[1]MARK UP FOR RETAIL'!$D$5)+'[1]MARK UP FOR RETAIL'!$G$5</f>
        <v>3903.1956</v>
      </c>
      <c r="G12" s="624"/>
      <c r="H12" s="379">
        <f>('[1]THE EDGE 600'!S12*'[1]MARK UP FOR RETAIL'!$D$11)*'[1]MARK UP FOR RETAIL'!$D$5</f>
        <v>1264.3128000000002</v>
      </c>
      <c r="I12" s="380"/>
    </row>
    <row r="13" spans="1:9" ht="15.6">
      <c r="A13" s="55" t="s">
        <v>87</v>
      </c>
      <c r="B13" s="52">
        <v>2</v>
      </c>
      <c r="C13" s="52">
        <v>1</v>
      </c>
      <c r="D13" s="454"/>
      <c r="E13" s="113">
        <f>((('[1]THE EDGE 600'!P13*'[1]MARK UP FOR RETAIL'!$D$11)*'[1]MARK UP FOR RETAIL'!$D$9)*'[1]MARK UP FOR RETAIL'!$D$5)+'[1]MARK UP FOR RETAIL'!$G$5</f>
        <v>3698.8488000000007</v>
      </c>
      <c r="F13" s="113">
        <f>((('[1]THE EDGE 600'!Q13*'[1]MARK UP FOR RETAIL'!$D$11)*'[1]MARK UP FOR RETAIL'!$D$9)*'[1]MARK UP FOR RETAIL'!$D$5)+'[1]MARK UP FOR RETAIL'!$G$5</f>
        <v>4251.7871999999998</v>
      </c>
      <c r="G13" s="624"/>
      <c r="H13" s="379">
        <f>('[1]THE EDGE 600'!S13*'[1]MARK UP FOR RETAIL'!$D$11)*'[1]MARK UP FOR RETAIL'!$D$5</f>
        <v>1359.6660000000002</v>
      </c>
      <c r="I13" s="380"/>
    </row>
    <row r="14" spans="1:9" ht="15.75" customHeight="1">
      <c r="A14" s="466" t="s">
        <v>53</v>
      </c>
      <c r="B14" s="466"/>
      <c r="C14" s="466"/>
      <c r="D14" s="466"/>
      <c r="E14" s="397">
        <f>(('[1]THE EDGE 600'!P14*'[1]MARK UP FOR RETAIL'!$D$11)*'[1]MARK UP FOR RETAIL'!$D$9)*'[1]MARK UP FOR RETAIL'!$D$5</f>
        <v>298.7928</v>
      </c>
      <c r="F14" s="399"/>
      <c r="G14" s="624"/>
      <c r="H14" s="379">
        <f>('[1]THE EDGE 600'!S14*'[1]MARK UP FOR RETAIL'!$D$11)*'[1]MARK UP FOR RETAIL'!$D$5</f>
        <v>151.85880000000003</v>
      </c>
      <c r="I14" s="380"/>
    </row>
    <row r="16" spans="1:9">
      <c r="A16" s="83"/>
      <c r="B16" s="83"/>
      <c r="C16" s="83"/>
      <c r="D16" s="83"/>
      <c r="E16" s="83"/>
      <c r="F16" s="83"/>
      <c r="G16" s="83"/>
      <c r="H16" s="83"/>
      <c r="I16" s="83"/>
    </row>
    <row r="18" spans="1:9" ht="20.399999999999999">
      <c r="A18" s="475" t="s">
        <v>130</v>
      </c>
      <c r="B18" s="475"/>
      <c r="C18" s="475"/>
      <c r="D18" s="475"/>
      <c r="E18" s="475"/>
      <c r="F18" s="475"/>
      <c r="G18" s="84"/>
      <c r="H18" s="84"/>
      <c r="I18" s="84"/>
    </row>
    <row r="19" spans="1:9" ht="20.399999999999999">
      <c r="A19" s="475"/>
      <c r="B19" s="475"/>
      <c r="C19" s="475"/>
      <c r="D19" s="475"/>
      <c r="E19" s="475"/>
      <c r="F19" s="475"/>
      <c r="G19" s="84"/>
      <c r="H19" s="84"/>
      <c r="I19" s="84"/>
    </row>
    <row r="20" spans="1:9" ht="20.399999999999999">
      <c r="A20" s="475"/>
      <c r="B20" s="475"/>
      <c r="C20" s="475"/>
      <c r="D20" s="475"/>
      <c r="E20" s="475"/>
      <c r="F20" s="475"/>
      <c r="G20" s="84"/>
      <c r="H20" s="84"/>
      <c r="I20" s="84"/>
    </row>
    <row r="21" spans="1:9" ht="21">
      <c r="A21" s="44" t="s">
        <v>55</v>
      </c>
      <c r="B21" s="45"/>
      <c r="C21" s="45"/>
      <c r="D21" s="45"/>
      <c r="E21" s="45"/>
      <c r="F21" s="44"/>
      <c r="G21" s="46"/>
      <c r="H21" s="46"/>
      <c r="I21" s="46"/>
    </row>
    <row r="22" spans="1:9" ht="21">
      <c r="A22" s="44" t="s">
        <v>56</v>
      </c>
      <c r="B22" s="45"/>
      <c r="C22" s="45"/>
      <c r="D22" s="45"/>
      <c r="E22" s="45"/>
      <c r="F22" s="44"/>
      <c r="G22" s="46"/>
      <c r="H22" s="46"/>
      <c r="I22" s="46"/>
    </row>
    <row r="23" spans="1:9" ht="21">
      <c r="A23" s="47" t="s">
        <v>131</v>
      </c>
      <c r="B23" s="45"/>
      <c r="C23" s="45"/>
      <c r="D23" s="45"/>
      <c r="E23" s="45"/>
      <c r="F23" s="44"/>
      <c r="G23" s="46"/>
      <c r="H23" s="46"/>
      <c r="I23" s="46"/>
    </row>
    <row r="24" spans="1:9" ht="15.6">
      <c r="A24" s="47" t="s">
        <v>58</v>
      </c>
      <c r="B24" s="48"/>
      <c r="C24" s="48"/>
      <c r="D24" s="49"/>
      <c r="E24" s="49"/>
      <c r="F24" s="47"/>
      <c r="G24" s="11"/>
      <c r="H24" s="11"/>
      <c r="I24" s="11"/>
    </row>
    <row r="25" spans="1:9" ht="15.6">
      <c r="A25" s="47" t="s">
        <v>462</v>
      </c>
      <c r="B25" s="48"/>
      <c r="C25" s="48"/>
      <c r="D25" s="49"/>
      <c r="E25" s="49"/>
      <c r="F25" s="47"/>
      <c r="G25" s="11"/>
      <c r="H25" s="11"/>
      <c r="I25" s="11"/>
    </row>
    <row r="26" spans="1:9" ht="15.6">
      <c r="A26" s="47" t="s">
        <v>59</v>
      </c>
      <c r="B26" s="48"/>
      <c r="C26" s="48"/>
      <c r="D26" s="49"/>
      <c r="E26" s="49"/>
      <c r="F26" s="47"/>
      <c r="G26" s="11"/>
      <c r="H26" s="11"/>
      <c r="I26" s="11"/>
    </row>
    <row r="27" spans="1:9" ht="15.6">
      <c r="A27" s="47" t="s">
        <v>60</v>
      </c>
    </row>
    <row r="28" spans="1:9" ht="15.6">
      <c r="A28" s="47" t="s">
        <v>61</v>
      </c>
    </row>
    <row r="30" spans="1:9" ht="14.4" customHeight="1">
      <c r="A30" s="620" t="s">
        <v>463</v>
      </c>
      <c r="B30" s="620"/>
      <c r="C30" s="620"/>
      <c r="D30" s="620"/>
      <c r="E30" s="620"/>
      <c r="F30" s="620"/>
      <c r="G30" s="620"/>
      <c r="H30" s="620"/>
      <c r="I30" s="620"/>
    </row>
    <row r="31" spans="1:9" ht="14.4" customHeight="1">
      <c r="A31" s="620"/>
      <c r="B31" s="620"/>
      <c r="C31" s="620"/>
      <c r="D31" s="620"/>
      <c r="E31" s="620"/>
      <c r="F31" s="620"/>
      <c r="G31" s="620"/>
      <c r="H31" s="620"/>
      <c r="I31" s="620"/>
    </row>
    <row r="32" spans="1:9" ht="14.4" customHeight="1">
      <c r="A32" s="620"/>
      <c r="B32" s="620"/>
      <c r="C32" s="620"/>
      <c r="D32" s="620"/>
      <c r="E32" s="620"/>
      <c r="F32" s="620"/>
      <c r="G32" s="620"/>
      <c r="H32" s="620"/>
      <c r="I32" s="620"/>
    </row>
    <row r="33" ht="15" customHeight="1"/>
    <row r="34" ht="15" customHeight="1"/>
    <row r="35" ht="15" customHeight="1"/>
    <row r="54" spans="1:9" ht="15">
      <c r="A54" s="301" t="s">
        <v>515</v>
      </c>
      <c r="B54" s="64"/>
      <c r="C54" s="64"/>
      <c r="D54" s="64"/>
      <c r="E54" s="64"/>
      <c r="F54" s="64"/>
      <c r="G54" s="64"/>
      <c r="H54" s="64"/>
      <c r="I54" s="64"/>
    </row>
    <row r="55" spans="1:9" ht="15">
      <c r="A55" s="301" t="s">
        <v>512</v>
      </c>
      <c r="B55" s="64"/>
      <c r="C55" s="64"/>
      <c r="D55" s="64"/>
      <c r="E55" s="64"/>
      <c r="F55" s="64"/>
      <c r="G55" s="64"/>
      <c r="H55" s="64"/>
      <c r="I55" s="64"/>
    </row>
    <row r="56" spans="1:9" ht="15">
      <c r="A56" s="301" t="s">
        <v>513</v>
      </c>
      <c r="B56" s="64"/>
      <c r="C56" s="64"/>
      <c r="D56" s="64"/>
      <c r="E56" s="64"/>
      <c r="F56" s="64"/>
      <c r="G56" s="64"/>
      <c r="H56" s="64"/>
      <c r="I56" s="64"/>
    </row>
    <row r="57" spans="1:9" ht="15">
      <c r="A57" s="301" t="s">
        <v>514</v>
      </c>
    </row>
  </sheetData>
  <mergeCells count="19">
    <mergeCell ref="A1:I1"/>
    <mergeCell ref="H4:I5"/>
    <mergeCell ref="G6:G14"/>
    <mergeCell ref="D7:D13"/>
    <mergeCell ref="A14:D14"/>
    <mergeCell ref="E14:F14"/>
    <mergeCell ref="A3:D5"/>
    <mergeCell ref="E4:F5"/>
    <mergeCell ref="H11:I11"/>
    <mergeCell ref="H10:I10"/>
    <mergeCell ref="H9:I9"/>
    <mergeCell ref="H8:I8"/>
    <mergeCell ref="H7:I7"/>
    <mergeCell ref="H6:I6"/>
    <mergeCell ref="A30:I32"/>
    <mergeCell ref="A18:F20"/>
    <mergeCell ref="H14:I14"/>
    <mergeCell ref="H13:I13"/>
    <mergeCell ref="H12:I1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2"/>
  <sheetViews>
    <sheetView workbookViewId="0">
      <selection sqref="A1:K32"/>
    </sheetView>
  </sheetViews>
  <sheetFormatPr defaultRowHeight="14.4"/>
  <sheetData>
    <row r="1" spans="1:11" ht="44.4">
      <c r="A1" s="641" t="s">
        <v>132</v>
      </c>
      <c r="B1" s="642"/>
      <c r="C1" s="642"/>
      <c r="D1" s="642"/>
      <c r="E1" s="642"/>
      <c r="F1" s="642"/>
      <c r="G1" s="642"/>
      <c r="H1" s="642"/>
      <c r="I1" s="642"/>
      <c r="J1" s="642"/>
      <c r="K1" s="643"/>
    </row>
    <row r="2" spans="1:11" ht="20.2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ht="25.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</row>
    <row r="4" spans="1:11" ht="15" customHeight="1">
      <c r="A4" s="517" t="s">
        <v>1</v>
      </c>
      <c r="B4" s="517"/>
      <c r="C4" s="517"/>
      <c r="D4" s="517"/>
      <c r="E4" s="86"/>
      <c r="F4" s="11"/>
      <c r="G4" s="11"/>
      <c r="H4" s="11"/>
    </row>
    <row r="5" spans="1:11" ht="15" customHeight="1">
      <c r="A5" s="517"/>
      <c r="B5" s="517"/>
      <c r="C5" s="517"/>
      <c r="D5" s="517"/>
      <c r="E5" s="456" t="s">
        <v>133</v>
      </c>
      <c r="F5" s="520"/>
      <c r="G5" s="457"/>
      <c r="H5" s="11"/>
      <c r="J5" s="440"/>
      <c r="K5" s="524"/>
    </row>
    <row r="6" spans="1:11" ht="14.25" customHeight="1">
      <c r="A6" s="625"/>
      <c r="B6" s="625"/>
      <c r="C6" s="625"/>
      <c r="D6" s="625"/>
      <c r="E6" s="521"/>
      <c r="F6" s="522"/>
      <c r="G6" s="523"/>
      <c r="H6" s="11"/>
      <c r="J6" s="525"/>
      <c r="K6" s="525"/>
    </row>
    <row r="7" spans="1:11" ht="50.25" customHeight="1">
      <c r="A7" s="13" t="s">
        <v>40</v>
      </c>
      <c r="B7" s="442" t="s">
        <v>5</v>
      </c>
      <c r="C7" s="443"/>
      <c r="D7" s="51" t="s">
        <v>6</v>
      </c>
      <c r="E7" s="492" t="s">
        <v>134</v>
      </c>
      <c r="F7" s="492"/>
      <c r="G7" s="492"/>
      <c r="H7" s="51" t="s">
        <v>10</v>
      </c>
      <c r="I7" s="87"/>
      <c r="J7" s="530" t="s">
        <v>3</v>
      </c>
      <c r="K7" s="531"/>
    </row>
    <row r="8" spans="1:11" ht="15.6" customHeight="1">
      <c r="A8" s="55" t="s">
        <v>79</v>
      </c>
      <c r="B8" s="381">
        <v>1</v>
      </c>
      <c r="C8" s="382"/>
      <c r="D8" s="415" t="s">
        <v>78</v>
      </c>
      <c r="E8" s="397">
        <f>((('[1]6'' FEATURED DWARF WALL'!R8*'[1]MARK UP FOR RETAIL'!$D$9)*'[1]MARK UP FOR RETAIL'!$D$11)*'[1]MARK UP FOR RETAIL'!$D$5)+'[1]MARK UP FOR RETAIL'!$G$5</f>
        <v>843.14520000000005</v>
      </c>
      <c r="F8" s="398"/>
      <c r="G8" s="399"/>
      <c r="H8" s="41">
        <f>(('[1]6'' FEATURED DWARF WALL'!U8*'[1]MARK UP FOR RETAIL'!$D$10)*'[1]MARK UP FOR RETAIL'!$D$11)*'[1]MARK UP FOR RETAIL'!$D$7</f>
        <v>109.9008</v>
      </c>
      <c r="I8" s="88"/>
      <c r="J8" s="379">
        <f>('[1]6'' FEATURED DWARF WALL'!W8*'[1]MARK UP FOR RETAIL'!$D$11)*'[1]MARK UP FOR RETAIL'!$D$5</f>
        <v>233.08560000000006</v>
      </c>
      <c r="K8" s="380"/>
    </row>
    <row r="9" spans="1:11" ht="15.6">
      <c r="A9" s="55" t="s">
        <v>80</v>
      </c>
      <c r="B9" s="381">
        <v>1</v>
      </c>
      <c r="C9" s="382"/>
      <c r="D9" s="416"/>
      <c r="E9" s="397">
        <f>((('[1]6'' FEATURED DWARF WALL'!R9*'[1]MARK UP FOR RETAIL'!$D$9)*'[1]MARK UP FOR RETAIL'!$D$11)*'[1]MARK UP FOR RETAIL'!$D$5)+'[1]MARK UP FOR RETAIL'!$G$5</f>
        <v>944.46</v>
      </c>
      <c r="F9" s="398"/>
      <c r="G9" s="399"/>
      <c r="H9" s="41">
        <f>(('[1]6'' FEATURED DWARF WALL'!U9*'[1]MARK UP FOR RETAIL'!$D$10)*'[1]MARK UP FOR RETAIL'!$D$11)*'[1]MARK UP FOR RETAIL'!$D$7</f>
        <v>130.50720000000001</v>
      </c>
      <c r="I9" s="88"/>
      <c r="J9" s="379">
        <f>('[1]6'' FEATURED DWARF WALL'!W9*'[1]MARK UP FOR RETAIL'!$D$11)*'[1]MARK UP FOR RETAIL'!$D$5</f>
        <v>277.23060000000004</v>
      </c>
      <c r="K9" s="380"/>
    </row>
    <row r="10" spans="1:11" ht="15.6">
      <c r="A10" s="55" t="s">
        <v>81</v>
      </c>
      <c r="B10" s="381">
        <v>1</v>
      </c>
      <c r="C10" s="382"/>
      <c r="D10" s="416"/>
      <c r="E10" s="397">
        <f>((('[1]6'' FEATURED DWARF WALL'!R10*'[1]MARK UP FOR RETAIL'!$D$9)*'[1]MARK UP FOR RETAIL'!$D$11)*'[1]MARK UP FOR RETAIL'!$D$5)+'[1]MARK UP FOR RETAIL'!$G$5</f>
        <v>1056.078</v>
      </c>
      <c r="F10" s="398"/>
      <c r="G10" s="399"/>
      <c r="H10" s="41">
        <f>(('[1]6'' FEATURED DWARF WALL'!U10*'[1]MARK UP FOR RETAIL'!$D$10)*'[1]MARK UP FOR RETAIL'!$D$11)*'[1]MARK UP FOR RETAIL'!$D$7</f>
        <v>145.96200000000002</v>
      </c>
      <c r="I10" s="88"/>
      <c r="J10" s="379">
        <f>('[1]6'' FEATURED DWARF WALL'!W10*'[1]MARK UP FOR RETAIL'!$D$11)*'[1]MARK UP FOR RETAIL'!$D$5</f>
        <v>333.73620000000005</v>
      </c>
      <c r="K10" s="380"/>
    </row>
    <row r="11" spans="1:11" ht="15.6">
      <c r="A11" s="55" t="s">
        <v>82</v>
      </c>
      <c r="B11" s="381">
        <v>2</v>
      </c>
      <c r="C11" s="382"/>
      <c r="D11" s="416"/>
      <c r="E11" s="397">
        <f>((('[1]6'' FEATURED DWARF WALL'!R11*'[1]MARK UP FOR RETAIL'!$D$9)*'[1]MARK UP FOR RETAIL'!$D$11)*'[1]MARK UP FOR RETAIL'!$D$5)+'[1]MARK UP FOR RETAIL'!$G$5</f>
        <v>1246.6872000000001</v>
      </c>
      <c r="F11" s="398"/>
      <c r="G11" s="399"/>
      <c r="H11" s="41">
        <f>(('[1]6'' FEATURED DWARF WALL'!U11*'[1]MARK UP FOR RETAIL'!$D$10)*'[1]MARK UP FOR RETAIL'!$D$11)*'[1]MARK UP FOR RETAIL'!$D$7</f>
        <v>164.85120000000001</v>
      </c>
      <c r="I11" s="88"/>
      <c r="J11" s="379">
        <f>('[1]6'' FEATURED DWARF WALL'!W11*'[1]MARK UP FOR RETAIL'!$D$11)*'[1]MARK UP FOR RETAIL'!$D$5</f>
        <v>413.19720000000001</v>
      </c>
      <c r="K11" s="380"/>
    </row>
    <row r="12" spans="1:11" ht="15.6">
      <c r="A12" s="55" t="s">
        <v>83</v>
      </c>
      <c r="B12" s="381">
        <v>2</v>
      </c>
      <c r="C12" s="382"/>
      <c r="D12" s="416"/>
      <c r="E12" s="397">
        <f>((('[1]6'' FEATURED DWARF WALL'!R12*'[1]MARK UP FOR RETAIL'!$D$9)*'[1]MARK UP FOR RETAIL'!$D$11)*'[1]MARK UP FOR RETAIL'!$D$5)+'[1]MARK UP FOR RETAIL'!$G$5</f>
        <v>1449.3168000000001</v>
      </c>
      <c r="F12" s="398"/>
      <c r="G12" s="399"/>
      <c r="H12" s="41">
        <f>(('[1]6'' FEATURED DWARF WALL'!U12*'[1]MARK UP FOR RETAIL'!$D$10)*'[1]MARK UP FOR RETAIL'!$D$11)*'[1]MARK UP FOR RETAIL'!$D$7</f>
        <v>178.58880000000002</v>
      </c>
      <c r="I12" s="88"/>
      <c r="J12" s="379">
        <f>('[1]6'' FEATURED DWARF WALL'!W12*'[1]MARK UP FOR RETAIL'!$D$11)*'[1]MARK UP FOR RETAIL'!$D$5</f>
        <v>527.97420000000011</v>
      </c>
      <c r="K12" s="380"/>
    </row>
    <row r="13" spans="1:11" ht="15.6">
      <c r="A13" s="55" t="s">
        <v>84</v>
      </c>
      <c r="B13" s="381">
        <v>3</v>
      </c>
      <c r="C13" s="382"/>
      <c r="D13" s="416"/>
      <c r="E13" s="397">
        <f>((('[1]6'' FEATURED DWARF WALL'!R13*'[1]MARK UP FOR RETAIL'!$D$9)*'[1]MARK UP FOR RETAIL'!$D$11)*'[1]MARK UP FOR RETAIL'!$D$5)+'[1]MARK UP FOR RETAIL'!$G$5</f>
        <v>1662.2496000000001</v>
      </c>
      <c r="F13" s="398"/>
      <c r="G13" s="399"/>
      <c r="H13" s="41">
        <f>(('[1]6'' FEATURED DWARF WALL'!U13*'[1]MARK UP FOR RETAIL'!$D$10)*'[1]MARK UP FOR RETAIL'!$D$11)*'[1]MARK UP FOR RETAIL'!$D$7</f>
        <v>194.0436</v>
      </c>
      <c r="I13" s="88"/>
      <c r="J13" s="379">
        <f>('[1]6'' FEATURED DWARF WALL'!W13*'[1]MARK UP FOR RETAIL'!$D$11)*'[1]MARK UP FOR RETAIL'!$D$5</f>
        <v>639.21960000000013</v>
      </c>
      <c r="K13" s="380"/>
    </row>
    <row r="14" spans="1:11" ht="15.6">
      <c r="A14" s="55" t="s">
        <v>85</v>
      </c>
      <c r="B14" s="381">
        <v>3</v>
      </c>
      <c r="C14" s="382"/>
      <c r="D14" s="416"/>
      <c r="E14" s="397">
        <f>((('[1]6'' FEATURED DWARF WALL'!R14*'[1]MARK UP FOR RETAIL'!$D$9)*'[1]MARK UP FOR RETAIL'!$D$11)*'[1]MARK UP FOR RETAIL'!$D$5)+'[1]MARK UP FOR RETAIL'!$G$5</f>
        <v>1876.8996000000002</v>
      </c>
      <c r="F14" s="398"/>
      <c r="G14" s="399"/>
      <c r="H14" s="41">
        <f>(('[1]6'' FEATURED DWARF WALL'!U14*'[1]MARK UP FOR RETAIL'!$D$10)*'[1]MARK UP FOR RETAIL'!$D$11)*'[1]MARK UP FOR RETAIL'!$D$7</f>
        <v>211.21559999999999</v>
      </c>
      <c r="I14" s="88"/>
      <c r="J14" s="379">
        <f>('[1]6'' FEATURED DWARF WALL'!W14*'[1]MARK UP FOR RETAIL'!$D$11)*'[1]MARK UP FOR RETAIL'!$D$5</f>
        <v>750.46500000000015</v>
      </c>
      <c r="K14" s="380"/>
    </row>
    <row r="15" spans="1:11" ht="15.6">
      <c r="A15" s="55" t="s">
        <v>86</v>
      </c>
      <c r="B15" s="381">
        <v>4</v>
      </c>
      <c r="C15" s="382"/>
      <c r="D15" s="416"/>
      <c r="E15" s="397">
        <f>((('[1]6'' FEATURED DWARF WALL'!R15*'[1]MARK UP FOR RETAIL'!$D$9)*'[1]MARK UP FOR RETAIL'!$D$11)*'[1]MARK UP FOR RETAIL'!$D$5)+'[1]MARK UP FOR RETAIL'!$G$5</f>
        <v>2100.1356000000005</v>
      </c>
      <c r="F15" s="398"/>
      <c r="G15" s="399"/>
      <c r="H15" s="41">
        <f>(('[1]6'' FEATURED DWARF WALL'!U15*'[1]MARK UP FOR RETAIL'!$D$10)*'[1]MARK UP FOR RETAIL'!$D$11)*'[1]MARK UP FOR RETAIL'!$D$7</f>
        <v>223.23600000000005</v>
      </c>
      <c r="I15" s="88"/>
      <c r="J15" s="379">
        <f>('[1]6'' FEATURED DWARF WALL'!W15*'[1]MARK UP FOR RETAIL'!$D$11)*'[1]MARK UP FOR RETAIL'!$D$5</f>
        <v>902.32380000000012</v>
      </c>
      <c r="K15" s="380"/>
    </row>
    <row r="16" spans="1:11" ht="15.75" customHeight="1">
      <c r="A16" s="58" t="s">
        <v>87</v>
      </c>
      <c r="B16" s="456">
        <v>4</v>
      </c>
      <c r="C16" s="457"/>
      <c r="D16" s="416"/>
      <c r="E16" s="397">
        <f>((('[1]6'' FEATURED DWARF WALL'!R16*'[1]MARK UP FOR RETAIL'!$D$9)*'[1]MARK UP FOR RETAIL'!$D$11)*'[1]MARK UP FOR RETAIL'!$D$5)+'[1]MARK UP FOR RETAIL'!$G$5</f>
        <v>2357.7156000000004</v>
      </c>
      <c r="F16" s="398"/>
      <c r="G16" s="399"/>
      <c r="H16" s="41">
        <f>(('[1]6'' FEATURED DWARF WALL'!U16*'[1]MARK UP FOR RETAIL'!$D$10)*'[1]MARK UP FOR RETAIL'!$D$11)*'[1]MARK UP FOR RETAIL'!$D$7</f>
        <v>242.12520000000004</v>
      </c>
      <c r="I16" s="88"/>
      <c r="J16" s="379">
        <f>('[1]6'' FEATURED DWARF WALL'!W16*'[1]MARK UP FOR RETAIL'!$D$11)*'[1]MARK UP FOR RETAIL'!$D$5</f>
        <v>1047.1194</v>
      </c>
      <c r="K16" s="380"/>
    </row>
    <row r="17" spans="1:11" ht="15.6" customHeight="1">
      <c r="A17" s="400" t="s">
        <v>93</v>
      </c>
      <c r="B17" s="401"/>
      <c r="C17" s="401"/>
      <c r="D17" s="402"/>
      <c r="E17" s="397">
        <f>((('[1]6'' FEATURED DWARF WALL'!R17*'[1]MARK UP FOR RETAIL'!$D$9)*'[1]MARK UP FOR RETAIL'!$D$11)*'[1]MARK UP FOR RETAIL'!$D$5)</f>
        <v>340.00560000000007</v>
      </c>
      <c r="F17" s="398"/>
      <c r="G17" s="399"/>
      <c r="H17" s="41">
        <f>(('[1]6'' FEATURED DWARF WALL'!U17*'[1]MARK UP FOR RETAIL'!$D$10)*'[1]MARK UP FOR RETAIL'!$D$11)*'[1]MARK UP FOR RETAIL'!$D$7</f>
        <v>48.081600000000002</v>
      </c>
      <c r="I17" s="89"/>
      <c r="J17" s="379">
        <f>('[1]6'' FEATURED DWARF WALL'!W17*'[1]MARK UP FOR RETAIL'!$D$11)*'[1]MARK UP FOR RETAIL'!$D$5</f>
        <v>125.37180000000001</v>
      </c>
      <c r="K17" s="380"/>
    </row>
    <row r="18" spans="1:11" ht="15.6">
      <c r="A18" s="535" t="s">
        <v>25</v>
      </c>
      <c r="B18" s="536"/>
      <c r="C18" s="536"/>
      <c r="D18" s="536"/>
      <c r="E18" s="405">
        <f>((('[1]6'' FEATURED DWARF WALL'!R18*'[1]MARK UP FOR RETAIL'!$D$9)*'[1]MARK UP FOR RETAIL'!$D$11)*'[1]MARK UP FOR RETAIL'!$D$5)</f>
        <v>-85.86</v>
      </c>
      <c r="F18" s="626"/>
      <c r="G18" s="406"/>
      <c r="H18" s="18">
        <f>(('[1]6'' FEATURED DWARF WALL'!U18*'[1]MARK UP FOR RETAIL'!$D$10)*'[1]MARK UP FOR RETAIL'!$D$11)*'[1]MARK UP FOR RETAIL'!$D$7</f>
        <v>-15.454800000000002</v>
      </c>
      <c r="I18" s="90"/>
      <c r="J18" s="405">
        <f>('[1]6'' FEATURED DWARF WALL'!W18*'[1]MARK UP FOR RETAIL'!$D$11)*'[1]MARK UP FOR RETAIL'!$D$5</f>
        <v>-42.379200000000004</v>
      </c>
      <c r="K18" s="406"/>
    </row>
    <row r="19" spans="1:11" ht="15" customHeight="1"/>
    <row r="20" spans="1:11" ht="15" customHeight="1">
      <c r="A20" s="639" t="s">
        <v>135</v>
      </c>
      <c r="B20" s="639"/>
      <c r="C20" s="640" t="s">
        <v>136</v>
      </c>
      <c r="D20" s="640"/>
      <c r="F20" s="638" t="s">
        <v>137</v>
      </c>
      <c r="G20" s="638"/>
      <c r="H20" s="638"/>
      <c r="I20" s="638"/>
      <c r="J20" s="638"/>
      <c r="K20" s="638"/>
    </row>
    <row r="21" spans="1:11" ht="15" customHeight="1">
      <c r="A21" s="639" t="s">
        <v>138</v>
      </c>
      <c r="B21" s="639"/>
      <c r="C21" s="640" t="s">
        <v>139</v>
      </c>
      <c r="D21" s="640"/>
      <c r="F21" s="638"/>
      <c r="G21" s="638"/>
      <c r="H21" s="638"/>
      <c r="I21" s="638"/>
      <c r="J21" s="638"/>
      <c r="K21" s="638"/>
    </row>
    <row r="22" spans="1:11" ht="15.6" customHeight="1">
      <c r="A22" s="639" t="s">
        <v>140</v>
      </c>
      <c r="B22" s="639"/>
      <c r="C22" s="640" t="s">
        <v>141</v>
      </c>
      <c r="D22" s="640"/>
      <c r="E22" s="91"/>
      <c r="F22" s="638"/>
      <c r="G22" s="638"/>
      <c r="H22" s="638"/>
      <c r="I22" s="638"/>
      <c r="J22" s="638"/>
      <c r="K22" s="638"/>
    </row>
    <row r="23" spans="1:11" ht="15.6">
      <c r="A23" s="636" t="s">
        <v>142</v>
      </c>
      <c r="B23" s="636"/>
      <c r="C23" s="637" t="s">
        <v>143</v>
      </c>
      <c r="D23" s="637"/>
      <c r="F23" s="638"/>
      <c r="G23" s="638"/>
      <c r="H23" s="638"/>
      <c r="I23" s="638"/>
      <c r="J23" s="638"/>
      <c r="K23" s="638"/>
    </row>
    <row r="24" spans="1:11" ht="15.6">
      <c r="A24" s="636" t="s">
        <v>144</v>
      </c>
      <c r="B24" s="636"/>
      <c r="C24" s="637" t="s">
        <v>145</v>
      </c>
      <c r="D24" s="637"/>
      <c r="F24" s="638"/>
      <c r="G24" s="638"/>
      <c r="H24" s="638"/>
      <c r="I24" s="638"/>
      <c r="J24" s="638"/>
      <c r="K24" s="638"/>
    </row>
    <row r="25" spans="1:11" ht="40.5" customHeight="1">
      <c r="F25" s="638"/>
      <c r="G25" s="638"/>
      <c r="H25" s="638"/>
      <c r="I25" s="638"/>
      <c r="J25" s="638"/>
      <c r="K25" s="638"/>
    </row>
    <row r="26" spans="1:11">
      <c r="F26" s="638"/>
      <c r="G26" s="638"/>
      <c r="H26" s="638"/>
      <c r="I26" s="638"/>
      <c r="J26" s="638"/>
      <c r="K26" s="638"/>
    </row>
    <row r="28" spans="1:11" ht="8.25" customHeight="1"/>
    <row r="29" spans="1:11" ht="23.25" hidden="1" customHeight="1"/>
    <row r="30" spans="1:11" ht="48" customHeight="1">
      <c r="A30" s="627" t="s">
        <v>146</v>
      </c>
      <c r="B30" s="628"/>
      <c r="C30" s="628"/>
      <c r="D30" s="628"/>
      <c r="E30" s="628"/>
      <c r="F30" s="628"/>
      <c r="G30" s="628"/>
      <c r="H30" s="628"/>
      <c r="I30" s="628"/>
      <c r="J30" s="628"/>
      <c r="K30" s="629"/>
    </row>
    <row r="31" spans="1:11" ht="69.75" customHeight="1">
      <c r="A31" s="630" t="s">
        <v>147</v>
      </c>
      <c r="B31" s="631"/>
      <c r="C31" s="631"/>
      <c r="D31" s="631"/>
      <c r="E31" s="631"/>
      <c r="F31" s="631"/>
      <c r="G31" s="631"/>
      <c r="H31" s="631"/>
      <c r="I31" s="631"/>
      <c r="J31" s="631"/>
      <c r="K31" s="632"/>
    </row>
    <row r="32" spans="1:11" ht="46.5" customHeight="1">
      <c r="A32" s="633"/>
      <c r="B32" s="634"/>
      <c r="C32" s="634"/>
      <c r="D32" s="634"/>
      <c r="E32" s="634"/>
      <c r="F32" s="634"/>
      <c r="G32" s="634"/>
      <c r="H32" s="634"/>
      <c r="I32" s="634"/>
      <c r="J32" s="634"/>
      <c r="K32" s="635"/>
    </row>
  </sheetData>
  <mergeCells count="54">
    <mergeCell ref="B12:C12"/>
    <mergeCell ref="E12:G12"/>
    <mergeCell ref="B13:C13"/>
    <mergeCell ref="A1:K1"/>
    <mergeCell ref="A4:D6"/>
    <mergeCell ref="E5:G6"/>
    <mergeCell ref="J5:K6"/>
    <mergeCell ref="B7:C7"/>
    <mergeCell ref="E7:G7"/>
    <mergeCell ref="B8:C8"/>
    <mergeCell ref="E8:G8"/>
    <mergeCell ref="B9:C9"/>
    <mergeCell ref="E9:G9"/>
    <mergeCell ref="D8:D16"/>
    <mergeCell ref="B16:C16"/>
    <mergeCell ref="E13:G13"/>
    <mergeCell ref="A31:K32"/>
    <mergeCell ref="A24:B24"/>
    <mergeCell ref="C24:D24"/>
    <mergeCell ref="F20:K26"/>
    <mergeCell ref="A21:B21"/>
    <mergeCell ref="C21:D21"/>
    <mergeCell ref="A22:B22"/>
    <mergeCell ref="C22:D22"/>
    <mergeCell ref="A23:B23"/>
    <mergeCell ref="C23:D23"/>
    <mergeCell ref="A20:B20"/>
    <mergeCell ref="C20:D20"/>
    <mergeCell ref="A18:D18"/>
    <mergeCell ref="E18:G18"/>
    <mergeCell ref="A30:K30"/>
    <mergeCell ref="A17:D17"/>
    <mergeCell ref="E17:G17"/>
    <mergeCell ref="B15:C15"/>
    <mergeCell ref="E15:G15"/>
    <mergeCell ref="E16:G16"/>
    <mergeCell ref="B14:C14"/>
    <mergeCell ref="E14:G14"/>
    <mergeCell ref="B10:C10"/>
    <mergeCell ref="E10:G10"/>
    <mergeCell ref="B11:C11"/>
    <mergeCell ref="J9:K9"/>
    <mergeCell ref="J8:K8"/>
    <mergeCell ref="E11:G11"/>
    <mergeCell ref="J7:K7"/>
    <mergeCell ref="J18:K18"/>
    <mergeCell ref="J17:K17"/>
    <mergeCell ref="J16:K16"/>
    <mergeCell ref="J15:K15"/>
    <mergeCell ref="J14:K14"/>
    <mergeCell ref="J13:K13"/>
    <mergeCell ref="J12:K12"/>
    <mergeCell ref="J11:K11"/>
    <mergeCell ref="J10:K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9"/>
  <sheetViews>
    <sheetView workbookViewId="0">
      <selection activeCell="A13" sqref="A1:K39"/>
    </sheetView>
  </sheetViews>
  <sheetFormatPr defaultRowHeight="14.4"/>
  <cols>
    <col min="6" max="6" width="11" customWidth="1"/>
  </cols>
  <sheetData>
    <row r="1" spans="1:17" ht="44.4">
      <c r="A1" s="650" t="s">
        <v>148</v>
      </c>
      <c r="B1" s="651"/>
      <c r="C1" s="651"/>
      <c r="D1" s="651"/>
      <c r="E1" s="651"/>
      <c r="F1" s="651"/>
      <c r="G1" s="651"/>
      <c r="H1" s="651"/>
      <c r="I1" s="651"/>
      <c r="J1" s="651"/>
      <c r="K1" s="652"/>
    </row>
    <row r="2" spans="1:17" ht="44.4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7" ht="4.5" customHeight="1">
      <c r="A3" s="644" t="s">
        <v>1</v>
      </c>
      <c r="B3" s="644"/>
      <c r="C3" s="644"/>
      <c r="D3" s="644"/>
      <c r="E3" s="93"/>
      <c r="F3" s="11"/>
      <c r="G3" s="11"/>
      <c r="H3" s="11"/>
      <c r="I3" s="11"/>
      <c r="J3" s="11"/>
      <c r="K3" s="11"/>
    </row>
    <row r="4" spans="1:17" ht="15" customHeight="1">
      <c r="A4" s="644"/>
      <c r="B4" s="644"/>
      <c r="C4" s="644"/>
      <c r="D4" s="644"/>
      <c r="E4" s="646" t="s">
        <v>149</v>
      </c>
      <c r="F4" s="647"/>
      <c r="G4" s="12"/>
      <c r="H4" s="12"/>
      <c r="I4" s="12"/>
      <c r="J4" s="440"/>
      <c r="K4" s="524"/>
    </row>
    <row r="5" spans="1:17" ht="30" customHeight="1">
      <c r="A5" s="645"/>
      <c r="B5" s="645"/>
      <c r="C5" s="645"/>
      <c r="D5" s="645"/>
      <c r="E5" s="648"/>
      <c r="F5" s="649"/>
      <c r="G5" s="12"/>
      <c r="H5" s="12"/>
      <c r="I5" s="12"/>
      <c r="J5" s="525"/>
      <c r="K5" s="525"/>
    </row>
    <row r="6" spans="1:17" ht="55.2">
      <c r="A6" s="13" t="s">
        <v>40</v>
      </c>
      <c r="B6" s="51" t="s">
        <v>5</v>
      </c>
      <c r="C6" s="51" t="s">
        <v>101</v>
      </c>
      <c r="D6" s="51" t="s">
        <v>6</v>
      </c>
      <c r="E6" s="51" t="s">
        <v>8</v>
      </c>
      <c r="F6" s="51" t="s">
        <v>9</v>
      </c>
      <c r="G6" s="51" t="s">
        <v>150</v>
      </c>
      <c r="H6" s="94" t="s">
        <v>44</v>
      </c>
      <c r="I6" s="444"/>
      <c r="J6" s="530" t="s">
        <v>3</v>
      </c>
      <c r="K6" s="531"/>
    </row>
    <row r="7" spans="1:17" ht="15.75" customHeight="1">
      <c r="A7" s="55" t="s">
        <v>102</v>
      </c>
      <c r="B7" s="52">
        <v>1</v>
      </c>
      <c r="C7" s="52">
        <v>2</v>
      </c>
      <c r="D7" s="436" t="s">
        <v>12</v>
      </c>
      <c r="E7" s="113">
        <f>((('[1]THYME 6'!AD7*'[1]MARK UP FOR RETAIL'!$D$9)*'[1]MARK UP FOR RETAIL'!$D$11)*'[1]MARK UP FOR RETAIL'!$D$5)+'[1]MARK UP FOR RETAIL'!$G$5</f>
        <v>1177.9992000000002</v>
      </c>
      <c r="F7" s="113">
        <f>((('[1]THYME 6'!AE7*'[1]MARK UP FOR RETAIL'!$D$9)*'[1]MARK UP FOR RETAIL'!$D$11)*'[1]MARK UP FOR RETAIL'!$D$5)+'[1]MARK UP FOR RETAIL'!$G$5</f>
        <v>1452.7511999999999</v>
      </c>
      <c r="G7" s="113">
        <f>((('[1]THYME 6'!AF7*'[1]MARK UP FOR RETAIL'!$D$9)*'[1]MARK UP FOR RETAIL'!$D$11)*'[1]MARK UP FOR RETAIL'!$D$5)</f>
        <v>202.62960000000001</v>
      </c>
      <c r="H7" s="113">
        <f>((('[1]THYME 6'!AG7*'[1]MARK UP FOR RETAIL'!$D$9)*'[1]MARK UP FOR RETAIL'!$D$11)*'[1]MARK UP FOR RETAIL'!$D$5)</f>
        <v>395.53920000000005</v>
      </c>
      <c r="I7" s="445"/>
      <c r="J7" s="379">
        <f>((('[1]THYME 6'!AI7*'[1]MARK UP FOR RETAIL'!$D$9)*'[1]MARK UP FOR RETAIL'!$D$11)*'[1]MARK UP FOR RETAIL'!$D$5)</f>
        <v>723.97800000000007</v>
      </c>
      <c r="K7" s="380"/>
    </row>
    <row r="8" spans="1:17" ht="15.6">
      <c r="A8" s="55" t="s">
        <v>103</v>
      </c>
      <c r="B8" s="52">
        <v>1</v>
      </c>
      <c r="C8" s="52">
        <v>2</v>
      </c>
      <c r="D8" s="562"/>
      <c r="E8" s="113">
        <f>((('[1]THYME 6'!AD8*'[1]MARK UP FOR RETAIL'!$D$9)*'[1]MARK UP FOR RETAIL'!$D$11)*'[1]MARK UP FOR RETAIL'!$D$5)+'[1]MARK UP FOR RETAIL'!$G$5</f>
        <v>1354.8707999999999</v>
      </c>
      <c r="F8" s="113">
        <f>((('[1]THYME 6'!AE8*'[1]MARK UP FOR RETAIL'!$D$9)*'[1]MARK UP FOR RETAIL'!$D$11)*'[1]MARK UP FOR RETAIL'!$D$5)+'[1]MARK UP FOR RETAIL'!$G$5</f>
        <v>1691.4420000000002</v>
      </c>
      <c r="G8" s="113">
        <f>((('[1]THYME 6'!AF8*'[1]MARK UP FOR RETAIL'!$D$9)*'[1]MARK UP FOR RETAIL'!$D$11)*'[1]MARK UP FOR RETAIL'!$D$5)</f>
        <v>240.40800000000004</v>
      </c>
      <c r="H8" s="113">
        <f>((('[1]THYME 6'!AG8*'[1]MARK UP FOR RETAIL'!$D$9)*'[1]MARK UP FOR RETAIL'!$D$11)*'[1]MARK UP FOR RETAIL'!$D$5)</f>
        <v>482.63040000000007</v>
      </c>
      <c r="I8" s="445"/>
      <c r="J8" s="379">
        <f>((('[1]THYME 6'!AI8*'[1]MARK UP FOR RETAIL'!$D$9)*'[1]MARK UP FOR RETAIL'!$D$11)*'[1]MARK UP FOR RETAIL'!$D$5)</f>
        <v>798.14160000000004</v>
      </c>
      <c r="K8" s="380"/>
      <c r="Q8" s="6"/>
    </row>
    <row r="9" spans="1:17" ht="15.6">
      <c r="A9" s="55" t="s">
        <v>81</v>
      </c>
      <c r="B9" s="52">
        <v>2</v>
      </c>
      <c r="C9" s="52">
        <v>2</v>
      </c>
      <c r="D9" s="562"/>
      <c r="E9" s="113">
        <f>((('[1]THYME 6'!AD9*'[1]MARK UP FOR RETAIL'!$D$9)*'[1]MARK UP FOR RETAIL'!$D$11)*'[1]MARK UP FOR RETAIL'!$D$5)+'[1]MARK UP FOR RETAIL'!$G$5</f>
        <v>1540.3284000000001</v>
      </c>
      <c r="F9" s="113">
        <f>((('[1]THYME 6'!AE9*'[1]MARK UP FOR RETAIL'!$D$9)*'[1]MARK UP FOR RETAIL'!$D$11)*'[1]MARK UP FOR RETAIL'!$D$5)+'[1]MARK UP FOR RETAIL'!$G$5</f>
        <v>1966.1940000000002</v>
      </c>
      <c r="G9" s="113">
        <f>((('[1]THYME 6'!AF9*'[1]MARK UP FOR RETAIL'!$D$9)*'[1]MARK UP FOR RETAIL'!$D$11)*'[1]MARK UP FOR RETAIL'!$D$5)</f>
        <v>274.75200000000001</v>
      </c>
      <c r="H9" s="113">
        <f>((('[1]THYME 6'!AG9*'[1]MARK UP FOR RETAIL'!$D$9)*'[1]MARK UP FOR RETAIL'!$D$11)*'[1]MARK UP FOR RETAIL'!$D$5)</f>
        <v>569.72160000000008</v>
      </c>
      <c r="I9" s="445"/>
      <c r="J9" s="379">
        <f>((('[1]THYME 6'!AI9*'[1]MARK UP FOR RETAIL'!$D$9)*'[1]MARK UP FOR RETAIL'!$D$11)*'[1]MARK UP FOR RETAIL'!$D$5)</f>
        <v>905.85540000000003</v>
      </c>
      <c r="K9" s="380"/>
    </row>
    <row r="10" spans="1:17" ht="15.6">
      <c r="A10" s="55" t="s">
        <v>82</v>
      </c>
      <c r="B10" s="52">
        <v>2</v>
      </c>
      <c r="C10" s="52">
        <v>2</v>
      </c>
      <c r="D10" s="562"/>
      <c r="E10" s="113">
        <f>((('[1]THYME 6'!AD10*'[1]MARK UP FOR RETAIL'!$D$9)*'[1]MARK UP FOR RETAIL'!$D$11)*'[1]MARK UP FOR RETAIL'!$D$5)+'[1]MARK UP FOR RETAIL'!$G$5</f>
        <v>1761.8471999999999</v>
      </c>
      <c r="F10" s="113">
        <f>((('[1]THYME 6'!AE10*'[1]MARK UP FOR RETAIL'!$D$9)*'[1]MARK UP FOR RETAIL'!$D$11)*'[1]MARK UP FOR RETAIL'!$D$5)+'[1]MARK UP FOR RETAIL'!$G$5</f>
        <v>2230.6428000000001</v>
      </c>
      <c r="G10" s="113">
        <f>((('[1]THYME 6'!AF10*'[1]MARK UP FOR RETAIL'!$D$9)*'[1]MARK UP FOR RETAIL'!$D$11)*'[1]MARK UP FOR RETAIL'!$D$5)</f>
        <v>314.24760000000003</v>
      </c>
      <c r="H10" s="113">
        <f>((('[1]THYME 6'!AG10*'[1]MARK UP FOR RETAIL'!$D$9)*'[1]MARK UP FOR RETAIL'!$D$11)*'[1]MARK UP FOR RETAIL'!$D$5)</f>
        <v>658.62720000000013</v>
      </c>
      <c r="I10" s="445"/>
      <c r="J10" s="379">
        <f>((('[1]THYME 6'!AI10*'[1]MARK UP FOR RETAIL'!$D$9)*'[1]MARK UP FOR RETAIL'!$D$11)*'[1]MARK UP FOR RETAIL'!$D$5)</f>
        <v>1031.2272000000003</v>
      </c>
      <c r="K10" s="380"/>
    </row>
    <row r="11" spans="1:17" ht="15.6">
      <c r="A11" s="55" t="s">
        <v>83</v>
      </c>
      <c r="B11" s="52">
        <v>2</v>
      </c>
      <c r="C11" s="52">
        <v>2</v>
      </c>
      <c r="D11" s="562"/>
      <c r="E11" s="113">
        <f>((('[1]THYME 6'!AD11*'[1]MARK UP FOR RETAIL'!$D$9)*'[1]MARK UP FOR RETAIL'!$D$11)*'[1]MARK UP FOR RETAIL'!$D$5)+'[1]MARK UP FOR RETAIL'!$G$5</f>
        <v>1976.4972000000002</v>
      </c>
      <c r="F11" s="113">
        <f>((('[1]THYME 6'!AE11*'[1]MARK UP FOR RETAIL'!$D$9)*'[1]MARK UP FOR RETAIL'!$D$11)*'[1]MARK UP FOR RETAIL'!$D$5)+'[1]MARK UP FOR RETAIL'!$G$5</f>
        <v>2508.8292000000001</v>
      </c>
      <c r="G11" s="113">
        <f>((('[1]THYME 6'!AF11*'[1]MARK UP FOR RETAIL'!$D$9)*'[1]MARK UP FOR RETAIL'!$D$11)*'[1]MARK UP FOR RETAIL'!$D$5)</f>
        <v>338.28840000000002</v>
      </c>
      <c r="H11" s="113">
        <f>((('[1]THYME 6'!AG11*'[1]MARK UP FOR RETAIL'!$D$9)*'[1]MARK UP FOR RETAIL'!$D$11)*'[1]MARK UP FOR RETAIL'!$D$5)</f>
        <v>745.71840000000009</v>
      </c>
      <c r="I11" s="445"/>
      <c r="J11" s="379">
        <f>((('[1]THYME 6'!AI11*'[1]MARK UP FOR RETAIL'!$D$9)*'[1]MARK UP FOR RETAIL'!$D$11)*'[1]MARK UP FOR RETAIL'!$D$5)</f>
        <v>1213.1046000000001</v>
      </c>
      <c r="K11" s="380"/>
    </row>
    <row r="12" spans="1:17" ht="15.6">
      <c r="A12" s="55" t="s">
        <v>84</v>
      </c>
      <c r="B12" s="52">
        <v>4</v>
      </c>
      <c r="C12" s="52">
        <v>2</v>
      </c>
      <c r="D12" s="562"/>
      <c r="E12" s="113">
        <f>((('[1]THYME 6'!AD12*'[1]MARK UP FOR RETAIL'!$D$9)*'[1]MARK UP FOR RETAIL'!$D$11)*'[1]MARK UP FOR RETAIL'!$D$5)+'[1]MARK UP FOR RETAIL'!$G$5</f>
        <v>2246.0976000000001</v>
      </c>
      <c r="F12" s="113">
        <f>((('[1]THYME 6'!AE12*'[1]MARK UP FOR RETAIL'!$D$9)*'[1]MARK UP FOR RETAIL'!$D$11)*'[1]MARK UP FOR RETAIL'!$D$5)+'[1]MARK UP FOR RETAIL'!$G$5</f>
        <v>2812.7736000000004</v>
      </c>
      <c r="G12" s="113">
        <f>((('[1]THYME 6'!AF12*'[1]MARK UP FOR RETAIL'!$D$9)*'[1]MARK UP FOR RETAIL'!$D$11)*'[1]MARK UP FOR RETAIL'!$D$5)</f>
        <v>379.50120000000004</v>
      </c>
      <c r="H12" s="113">
        <f>((('[1]THYME 6'!AG12*'[1]MARK UP FOR RETAIL'!$D$9)*'[1]MARK UP FOR RETAIL'!$D$11)*'[1]MARK UP FOR RETAIL'!$D$5)</f>
        <v>832.80960000000016</v>
      </c>
      <c r="I12" s="445"/>
      <c r="J12" s="379">
        <f>((('[1]THYME 6'!AI12*'[1]MARK UP FOR RETAIL'!$D$9)*'[1]MARK UP FOR RETAIL'!$D$11)*'[1]MARK UP FOR RETAIL'!$D$5)</f>
        <v>1394.982</v>
      </c>
      <c r="K12" s="380"/>
    </row>
    <row r="13" spans="1:17" ht="15.6">
      <c r="A13" s="55" t="s">
        <v>85</v>
      </c>
      <c r="B13" s="52">
        <v>4</v>
      </c>
      <c r="C13" s="52">
        <v>2</v>
      </c>
      <c r="D13" s="562"/>
      <c r="E13" s="113">
        <f>((('[1]THYME 6'!AD13*'[1]MARK UP FOR RETAIL'!$D$9)*'[1]MARK UP FOR RETAIL'!$D$11)*'[1]MARK UP FOR RETAIL'!$D$5)+'[1]MARK UP FOR RETAIL'!$G$5</f>
        <v>2434.9896000000003</v>
      </c>
      <c r="F13" s="113">
        <f>((('[1]THYME 6'!AE13*'[1]MARK UP FOR RETAIL'!$D$9)*'[1]MARK UP FOR RETAIL'!$D$11)*'[1]MARK UP FOR RETAIL'!$D$5)+'[1]MARK UP FOR RETAIL'!$G$5</f>
        <v>3061.7676000000001</v>
      </c>
      <c r="G13" s="113">
        <f>((('[1]THYME 6'!AF13*'[1]MARK UP FOR RETAIL'!$D$9)*'[1]MARK UP FOR RETAIL'!$D$11)*'[1]MARK UP FOR RETAIL'!$D$5)</f>
        <v>413.84520000000003</v>
      </c>
      <c r="H13" s="113">
        <f>((('[1]THYME 6'!AG13*'[1]MARK UP FOR RETAIL'!$D$9)*'[1]MARK UP FOR RETAIL'!$D$11)*'[1]MARK UP FOR RETAIL'!$D$5)</f>
        <v>919.90080000000012</v>
      </c>
      <c r="I13" s="445"/>
      <c r="J13" s="379">
        <f>((('[1]THYME 6'!AI13*'[1]MARK UP FOR RETAIL'!$D$9)*'[1]MARK UP FOR RETAIL'!$D$11)*'[1]MARK UP FOR RETAIL'!$D$5)</f>
        <v>1500.9300000000003</v>
      </c>
      <c r="K13" s="380"/>
    </row>
    <row r="14" spans="1:17" ht="15.6">
      <c r="A14" s="55" t="s">
        <v>86</v>
      </c>
      <c r="B14" s="52">
        <v>6</v>
      </c>
      <c r="C14" s="52">
        <v>2</v>
      </c>
      <c r="D14" s="562"/>
      <c r="E14" s="113">
        <f>((('[1]THYME 6'!AD14*'[1]MARK UP FOR RETAIL'!$D$9)*'[1]MARK UP FOR RETAIL'!$D$11)*'[1]MARK UP FOR RETAIL'!$D$5)+'[1]MARK UP FOR RETAIL'!$G$5</f>
        <v>2670.2460000000001</v>
      </c>
      <c r="F14" s="113">
        <f>((('[1]THYME 6'!AE14*'[1]MARK UP FOR RETAIL'!$D$9)*'[1]MARK UP FOR RETAIL'!$D$11)*'[1]MARK UP FOR RETAIL'!$D$5)+'[1]MARK UP FOR RETAIL'!$G$5</f>
        <v>3365.712</v>
      </c>
      <c r="G14" s="113">
        <f>((('[1]THYME 6'!AF14*'[1]MARK UP FOR RETAIL'!$D$9)*'[1]MARK UP FOR RETAIL'!$D$11)*'[1]MARK UP FOR RETAIL'!$D$5)</f>
        <v>455.05800000000011</v>
      </c>
      <c r="H14" s="113">
        <f>((('[1]THYME 6'!AG14*'[1]MARK UP FOR RETAIL'!$D$9)*'[1]MARK UP FOR RETAIL'!$D$11)*'[1]MARK UP FOR RETAIL'!$D$5)</f>
        <v>1010.6208000000001</v>
      </c>
      <c r="I14" s="445"/>
      <c r="J14" s="379">
        <f>((('[1]THYME 6'!AI14*'[1]MARK UP FOR RETAIL'!$D$9)*'[1]MARK UP FOR RETAIL'!$D$11)*'[1]MARK UP FOR RETAIL'!$D$5)</f>
        <v>1725.1866</v>
      </c>
      <c r="K14" s="380"/>
    </row>
    <row r="15" spans="1:17" ht="15.6">
      <c r="A15" s="55" t="s">
        <v>87</v>
      </c>
      <c r="B15" s="62">
        <v>6</v>
      </c>
      <c r="C15" s="62">
        <v>2</v>
      </c>
      <c r="D15" s="562"/>
      <c r="E15" s="113">
        <f>((('[1]THYME 6'!AD15*'[1]MARK UP FOR RETAIL'!$D$9)*'[1]MARK UP FOR RETAIL'!$D$11)*'[1]MARK UP FOR RETAIL'!$D$5)+'[1]MARK UP FOR RETAIL'!$G$5</f>
        <v>2836.8144000000002</v>
      </c>
      <c r="F15" s="113">
        <f>((('[1]THYME 6'!AE15*'[1]MARK UP FOR RETAIL'!$D$9)*'[1]MARK UP FOR RETAIL'!$D$11)*'[1]MARK UP FOR RETAIL'!$D$5)+'[1]MARK UP FOR RETAIL'!$G$5</f>
        <v>3592.3824</v>
      </c>
      <c r="G15" s="113">
        <f>((('[1]THYME 6'!AF15*'[1]MARK UP FOR RETAIL'!$D$9)*'[1]MARK UP FOR RETAIL'!$D$11)*'[1]MARK UP FOR RETAIL'!$D$5)</f>
        <v>497.98800000000011</v>
      </c>
      <c r="H15" s="113">
        <f>((('[1]THYME 6'!AG15*'[1]MARK UP FOR RETAIL'!$D$9)*'[1]MARK UP FOR RETAIL'!$D$11)*'[1]MARK UP FOR RETAIL'!$D$5)</f>
        <v>1097.712</v>
      </c>
      <c r="I15" s="445"/>
      <c r="J15" s="379">
        <f>((('[1]THYME 6'!AI15*'[1]MARK UP FOR RETAIL'!$D$9)*'[1]MARK UP FOR RETAIL'!$D$11)*'[1]MARK UP FOR RETAIL'!$D$5)</f>
        <v>1836.4320000000002</v>
      </c>
      <c r="K15" s="380"/>
    </row>
    <row r="16" spans="1:17" ht="15.75" customHeight="1">
      <c r="A16" s="527" t="s">
        <v>96</v>
      </c>
      <c r="B16" s="528"/>
      <c r="C16" s="529"/>
      <c r="D16" s="439"/>
      <c r="E16" s="113">
        <f>((('[1]THYME 6'!AD16*'[1]MARK UP FOR RETAIL'!$D$9)*'[1]MARK UP FOR RETAIL'!$D$11)*'[1]MARK UP FOR RETAIL'!$D$5)</f>
        <v>163.13400000000001</v>
      </c>
      <c r="F16" s="113">
        <f>((('[1]THYME 6'!AE16*'[1]MARK UP FOR RETAIL'!$D$9)*'[1]MARK UP FOR RETAIL'!$D$11)*'[1]MARK UP FOR RETAIL'!$D$5)</f>
        <v>163.13400000000001</v>
      </c>
      <c r="G16" s="113">
        <f>((('[1]THYME 6'!AF16*'[1]MARK UP FOR RETAIL'!$D$9)*'[1]MARK UP FOR RETAIL'!$D$11)*'[1]MARK UP FOR RETAIL'!$D$5)</f>
        <v>32.626800000000003</v>
      </c>
      <c r="H16" s="113" t="s">
        <v>23</v>
      </c>
      <c r="I16" s="445"/>
      <c r="J16" s="379">
        <f>((('[1]THYME 6'!AI16*'[1]MARK UP FOR RETAIL'!$D$9)*'[1]MARK UP FOR RETAIL'!$D$11)*'[1]MARK UP FOR RETAIL'!$D$5)</f>
        <v>75.929400000000015</v>
      </c>
      <c r="K16" s="380"/>
    </row>
    <row r="17" spans="1:11" ht="15.75" customHeight="1">
      <c r="A17" s="552" t="s">
        <v>104</v>
      </c>
      <c r="B17" s="552"/>
      <c r="C17" s="552"/>
      <c r="D17" s="552"/>
      <c r="E17" s="113">
        <f>((('[1]THYME 6'!AD17*'[1]MARK UP FOR RETAIL'!$D$9)*'[1]MARK UP FOR RETAIL'!$D$11)*'[1]MARK UP FOR RETAIL'!$D$5)</f>
        <v>329.70240000000001</v>
      </c>
      <c r="F17" s="113">
        <f>((('[1]THYME 6'!AE17*'[1]MARK UP FOR RETAIL'!$D$9)*'[1]MARK UP FOR RETAIL'!$D$11)*'[1]MARK UP FOR RETAIL'!$D$5)</f>
        <v>408.6936</v>
      </c>
      <c r="G17" s="113">
        <f>((('[1]THYME 6'!AF17*'[1]MARK UP FOR RETAIL'!$D$9)*'[1]MARK UP FOR RETAIL'!$D$11)*'[1]MARK UP FOR RETAIL'!$D$5)</f>
        <v>78.991200000000006</v>
      </c>
      <c r="H17" s="113">
        <f>((('[1]THYME 6'!AG17*'[1]MARK UP FOR RETAIL'!$D$9)*'[1]MARK UP FOR RETAIL'!$D$11)*'[1]MARK UP FOR RETAIL'!$D$5)</f>
        <v>87.091200000000001</v>
      </c>
      <c r="I17" s="445"/>
      <c r="J17" s="379">
        <f>((('[1]THYME 6'!AI17*'[1]MARK UP FOR RETAIL'!$D$9)*'[1]MARK UP FOR RETAIL'!$D$11)*'[1]MARK UP FOR RETAIL'!$D$5)</f>
        <v>210.13020000000003</v>
      </c>
      <c r="K17" s="380"/>
    </row>
    <row r="18" spans="1:11" ht="15.75" customHeight="1">
      <c r="A18" s="527" t="s">
        <v>24</v>
      </c>
      <c r="B18" s="528"/>
      <c r="C18" s="528"/>
      <c r="D18" s="529"/>
      <c r="E18" s="379">
        <f>((('[1]THYME 6'!AD18*'[1]MARK UP FOR RETAIL'!$D$9)*'[1]MARK UP FOR RETAIL'!$D$11)*'[1]MARK UP FOR RETAIL'!$D$5)</f>
        <v>39.495600000000003</v>
      </c>
      <c r="F18" s="380"/>
      <c r="G18" s="113" t="s">
        <v>23</v>
      </c>
      <c r="H18" s="113" t="s">
        <v>23</v>
      </c>
      <c r="I18" s="445"/>
      <c r="J18" s="379">
        <f>((('[1]THYME 6'!AI18*'[1]MARK UP FOR RETAIL'!$D$9)*'[1]MARK UP FOR RETAIL'!$D$11)*'[1]MARK UP FOR RETAIL'!$D$5)</f>
        <v>28.252800000000004</v>
      </c>
      <c r="K18" s="380"/>
    </row>
    <row r="19" spans="1:11" ht="15.6">
      <c r="A19" s="535" t="s">
        <v>25</v>
      </c>
      <c r="B19" s="536"/>
      <c r="C19" s="536"/>
      <c r="D19" s="537"/>
      <c r="E19" s="18">
        <f>((('[1]THYME 6'!AD19*'[1]MARK UP FOR RETAIL'!$D$9)*'[1]MARK UP FOR RETAIL'!$D$11)*'[1]MARK UP FOR RETAIL'!$D$5)+'[1]MARK UP FOR RETAIL'!$G$5</f>
        <v>-109.9008</v>
      </c>
      <c r="F19" s="18">
        <f>((('[1]THYME 6'!AE19*'[1]MARK UP FOR RETAIL'!$D$9)*'[1]MARK UP FOR RETAIL'!$D$11)*'[1]MARK UP FOR RETAIL'!$D$5)+'[1]MARK UP FOR RETAIL'!$G$5</f>
        <v>-137.376</v>
      </c>
      <c r="G19" s="18">
        <f>((('[1]THYME 6'!AF19*'[1]MARK UP FOR RETAIL'!$D$9)*'[1]MARK UP FOR RETAIL'!$D$11)*'[1]MARK UP FOR RETAIL'!$D$5)</f>
        <v>-24.040800000000001</v>
      </c>
      <c r="H19" s="18"/>
      <c r="I19" s="446"/>
      <c r="J19" s="405">
        <f>((('[1]THYME 6'!AI19*'[1]MARK UP FOR RETAIL'!$D$9)*'[1]MARK UP FOR RETAIL'!$D$11)*'[1]MARK UP FOR RETAIL'!$D$5)</f>
        <v>-56.505600000000008</v>
      </c>
      <c r="K19" s="406"/>
    </row>
    <row r="20" spans="1:11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</row>
    <row r="21" spans="1:11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</row>
    <row r="22" spans="1:11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</row>
    <row r="23" spans="1:1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</row>
    <row r="24" spans="1:11" ht="15" customHeight="1">
      <c r="A24" s="644" t="s">
        <v>1</v>
      </c>
      <c r="B24" s="644"/>
      <c r="C24" s="644"/>
      <c r="D24" s="644"/>
      <c r="E24" s="11"/>
      <c r="F24" s="11"/>
      <c r="G24" s="11"/>
      <c r="H24" s="11"/>
      <c r="I24" s="11"/>
      <c r="J24" s="11"/>
      <c r="K24" s="11"/>
    </row>
    <row r="25" spans="1:11" ht="15" customHeight="1">
      <c r="A25" s="644"/>
      <c r="B25" s="644"/>
      <c r="C25" s="644"/>
      <c r="D25" s="644"/>
      <c r="E25" s="646" t="s">
        <v>151</v>
      </c>
      <c r="F25" s="647"/>
      <c r="G25" s="12"/>
      <c r="H25" s="12"/>
      <c r="I25" s="12"/>
      <c r="J25" s="440"/>
      <c r="K25" s="524"/>
    </row>
    <row r="26" spans="1:11" ht="15" customHeight="1">
      <c r="A26" s="645"/>
      <c r="B26" s="645"/>
      <c r="C26" s="645"/>
      <c r="D26" s="645"/>
      <c r="E26" s="648"/>
      <c r="F26" s="649"/>
      <c r="G26" s="12"/>
      <c r="H26" s="12"/>
      <c r="I26" s="12"/>
      <c r="J26" s="525"/>
      <c r="K26" s="525"/>
    </row>
    <row r="27" spans="1:11" ht="55.2">
      <c r="A27" s="13" t="s">
        <v>40</v>
      </c>
      <c r="B27" s="51" t="s">
        <v>5</v>
      </c>
      <c r="C27" s="51" t="s">
        <v>101</v>
      </c>
      <c r="D27" s="51" t="s">
        <v>6</v>
      </c>
      <c r="E27" s="51" t="s">
        <v>8</v>
      </c>
      <c r="F27" s="51" t="s">
        <v>9</v>
      </c>
      <c r="G27" s="442" t="s">
        <v>10</v>
      </c>
      <c r="H27" s="443"/>
      <c r="I27" s="444"/>
      <c r="J27" s="530" t="s">
        <v>3</v>
      </c>
      <c r="K27" s="531"/>
    </row>
    <row r="28" spans="1:11" ht="15.75" customHeight="1">
      <c r="A28" s="55" t="s">
        <v>102</v>
      </c>
      <c r="B28" s="52">
        <v>1</v>
      </c>
      <c r="C28" s="52">
        <v>2</v>
      </c>
      <c r="D28" s="436" t="s">
        <v>12</v>
      </c>
      <c r="E28" s="113">
        <f>((('[1]THYME 6'!AD28*'[1]MARK UP FOR RETAIL'!$D$9)*'[1]MARK UP FOR RETAIL'!$D$11)*'[1]MARK UP FOR RETAIL'!$D$5)+'[1]MARK UP FOR RETAIL'!$G$5</f>
        <v>1061.2296000000001</v>
      </c>
      <c r="F28" s="113">
        <f>((('[1]THYME 6'!AE28*'[1]MARK UP FOR RETAIL'!$D$9)*'[1]MARK UP FOR RETAIL'!$D$11)*'[1]MARK UP FOR RETAIL'!$D$5)+'[1]MARK UP FOR RETAIL'!$G$5</f>
        <v>1310.2236000000003</v>
      </c>
      <c r="G28" s="397">
        <f>(('[1]THYME 6'!AF28*'[1]MARK UP FOR RETAIL'!$D$10)*'[1]MARK UP FOR RETAIL'!$D$11)*'[1]MARK UP FOR RETAIL'!$D$7</f>
        <v>194.0436</v>
      </c>
      <c r="H28" s="399"/>
      <c r="I28" s="445"/>
      <c r="J28" s="379">
        <f>('[1]THYME 6'!AI28*'[1]MARK UP FOR RETAIL'!$D$11)*'[1]MARK UP FOR RETAIL'!$D$5</f>
        <v>653.346</v>
      </c>
      <c r="K28" s="380"/>
    </row>
    <row r="29" spans="1:11" ht="15.6">
      <c r="A29" s="55" t="s">
        <v>103</v>
      </c>
      <c r="B29" s="52">
        <v>1</v>
      </c>
      <c r="C29" s="52">
        <v>2</v>
      </c>
      <c r="D29" s="562"/>
      <c r="E29" s="113">
        <f>((('[1]THYME 6'!AD29*'[1]MARK UP FOR RETAIL'!$D$9)*'[1]MARK UP FOR RETAIL'!$D$11)*'[1]MARK UP FOR RETAIL'!$D$5)+'[1]MARK UP FOR RETAIL'!$G$5</f>
        <v>1220.9292000000003</v>
      </c>
      <c r="F29" s="113">
        <f>((('[1]THYME 6'!AE29*'[1]MARK UP FOR RETAIL'!$D$9)*'[1]MARK UP FOR RETAIL'!$D$11)*'[1]MARK UP FOR RETAIL'!$D$5)+'[1]MARK UP FOR RETAIL'!$G$5</f>
        <v>1523.1563999999998</v>
      </c>
      <c r="G29" s="397">
        <f>(('[1]THYME 6'!AF29*'[1]MARK UP FOR RETAIL'!$D$10)*'[1]MARK UP FOR RETAIL'!$D$11)*'[1]MARK UP FOR RETAIL'!$D$7</f>
        <v>223.23600000000005</v>
      </c>
      <c r="H29" s="399"/>
      <c r="I29" s="445"/>
      <c r="J29" s="379">
        <f>('[1]THYME 6'!AI29*'[1]MARK UP FOR RETAIL'!$D$11)*'[1]MARK UP FOR RETAIL'!$D$5</f>
        <v>722.21220000000017</v>
      </c>
      <c r="K29" s="380"/>
    </row>
    <row r="30" spans="1:11" ht="15.6">
      <c r="A30" s="55" t="s">
        <v>81</v>
      </c>
      <c r="B30" s="52">
        <v>2</v>
      </c>
      <c r="C30" s="52">
        <v>2</v>
      </c>
      <c r="D30" s="562"/>
      <c r="E30" s="113">
        <f>((('[1]THYME 6'!AD30*'[1]MARK UP FOR RETAIL'!$D$9)*'[1]MARK UP FOR RETAIL'!$D$11)*'[1]MARK UP FOR RETAIL'!$D$5)+'[1]MARK UP FOR RETAIL'!$G$5</f>
        <v>1390.932</v>
      </c>
      <c r="F30" s="113">
        <f>((('[1]THYME 6'!AE30*'[1]MARK UP FOR RETAIL'!$D$9)*'[1]MARK UP FOR RETAIL'!$D$11)*'[1]MARK UP FOR RETAIL'!$D$5)+'[1]MARK UP FOR RETAIL'!$G$5</f>
        <v>1765.2816</v>
      </c>
      <c r="G30" s="397">
        <f>(('[1]THYME 6'!AF30*'[1]MARK UP FOR RETAIL'!$D$10)*'[1]MARK UP FOR RETAIL'!$D$11)*'[1]MARK UP FOR RETAIL'!$D$7</f>
        <v>254.14560000000003</v>
      </c>
      <c r="H30" s="399"/>
      <c r="I30" s="445"/>
      <c r="J30" s="379">
        <f>('[1]THYME 6'!AI30*'[1]MARK UP FOR RETAIL'!$D$11)*'[1]MARK UP FOR RETAIL'!$D$5</f>
        <v>817.56540000000007</v>
      </c>
      <c r="K30" s="380"/>
    </row>
    <row r="31" spans="1:11" ht="15.6">
      <c r="A31" s="55" t="s">
        <v>82</v>
      </c>
      <c r="B31" s="52">
        <v>2</v>
      </c>
      <c r="C31" s="52">
        <v>2</v>
      </c>
      <c r="D31" s="562"/>
      <c r="E31" s="113">
        <f>((('[1]THYME 6'!AD31*'[1]MARK UP FOR RETAIL'!$D$9)*'[1]MARK UP FOR RETAIL'!$D$11)*'[1]MARK UP FOR RETAIL'!$D$5)+'[1]MARK UP FOR RETAIL'!$G$5</f>
        <v>1584.9756000000002</v>
      </c>
      <c r="F31" s="113">
        <f>((('[1]THYME 6'!AE31*'[1]MARK UP FOR RETAIL'!$D$9)*'[1]MARK UP FOR RETAIL'!$D$11)*'[1]MARK UP FOR RETAIL'!$D$5)+'[1]MARK UP FOR RETAIL'!$G$5</f>
        <v>2009.1240000000003</v>
      </c>
      <c r="G31" s="397">
        <f>(('[1]THYME 6'!AF31*'[1]MARK UP FOR RETAIL'!$D$10)*'[1]MARK UP FOR RETAIL'!$D$11)*'[1]MARK UP FOR RETAIL'!$D$7</f>
        <v>286.7724</v>
      </c>
      <c r="H31" s="399"/>
      <c r="I31" s="445"/>
      <c r="J31" s="379">
        <f>('[1]THYME 6'!AI31*'[1]MARK UP FOR RETAIL'!$D$11)*'[1]MARK UP FOR RETAIL'!$D$5</f>
        <v>927.04499999999996</v>
      </c>
      <c r="K31" s="380"/>
    </row>
    <row r="32" spans="1:11" ht="15.6">
      <c r="A32" s="55" t="s">
        <v>83</v>
      </c>
      <c r="B32" s="52">
        <v>2</v>
      </c>
      <c r="C32" s="52">
        <v>2</v>
      </c>
      <c r="D32" s="562"/>
      <c r="E32" s="113">
        <f>((('[1]THYME 6'!AD32*'[1]MARK UP FOR RETAIL'!$D$9)*'[1]MARK UP FOR RETAIL'!$D$11)*'[1]MARK UP FOR RETAIL'!$D$5)+'[1]MARK UP FOR RETAIL'!$G$5</f>
        <v>1782.4536000000001</v>
      </c>
      <c r="F32" s="113">
        <f>((('[1]THYME 6'!AE32*'[1]MARK UP FOR RETAIL'!$D$9)*'[1]MARK UP FOR RETAIL'!$D$11)*'[1]MARK UP FOR RETAIL'!$D$5)+'[1]MARK UP FOR RETAIL'!$G$5</f>
        <v>2258.1180000000004</v>
      </c>
      <c r="G32" s="397">
        <f>(('[1]THYME 6'!AF32*'[1]MARK UP FOR RETAIL'!$D$10)*'[1]MARK UP FOR RETAIL'!$D$11)*'[1]MARK UP FOR RETAIL'!$D$7</f>
        <v>321.1164</v>
      </c>
      <c r="H32" s="399"/>
      <c r="I32" s="445"/>
      <c r="J32" s="379">
        <f>('[1]THYME 6'!AI32*'[1]MARK UP FOR RETAIL'!$D$11)*'[1]MARK UP FOR RETAIL'!$D$5</f>
        <v>1091.2644</v>
      </c>
      <c r="K32" s="380"/>
    </row>
    <row r="33" spans="1:11" ht="15.6">
      <c r="A33" s="55" t="s">
        <v>84</v>
      </c>
      <c r="B33" s="52">
        <v>4</v>
      </c>
      <c r="C33" s="52">
        <v>2</v>
      </c>
      <c r="D33" s="562"/>
      <c r="E33" s="113">
        <f>((('[1]THYME 6'!AD33*'[1]MARK UP FOR RETAIL'!$D$9)*'[1]MARK UP FOR RETAIL'!$D$11)*'[1]MARK UP FOR RETAIL'!$D$5)+'[1]MARK UP FOR RETAIL'!$G$5</f>
        <v>2021.1444000000001</v>
      </c>
      <c r="F33" s="113">
        <f>((('[1]THYME 6'!AE33*'[1]MARK UP FOR RETAIL'!$D$9)*'[1]MARK UP FOR RETAIL'!$D$11)*'[1]MARK UP FOR RETAIL'!$D$5)+'[1]MARK UP FOR RETAIL'!$G$5</f>
        <v>2531.1527999999998</v>
      </c>
      <c r="G33" s="397">
        <f>(('[1]THYME 6'!AF33*'[1]MARK UP FOR RETAIL'!$D$10)*'[1]MARK UP FOR RETAIL'!$D$11)*'[1]MARK UP FOR RETAIL'!$D$7</f>
        <v>353.7432</v>
      </c>
      <c r="H33" s="399"/>
      <c r="I33" s="445"/>
      <c r="J33" s="379">
        <f>('[1]THYME 6'!AI33*'[1]MARK UP FOR RETAIL'!$D$11)*'[1]MARK UP FOR RETAIL'!$D$5</f>
        <v>1255.4838</v>
      </c>
      <c r="K33" s="380"/>
    </row>
    <row r="34" spans="1:11" ht="15.6">
      <c r="A34" s="55" t="s">
        <v>85</v>
      </c>
      <c r="B34" s="52">
        <v>4</v>
      </c>
      <c r="C34" s="52">
        <v>2</v>
      </c>
      <c r="D34" s="562"/>
      <c r="E34" s="113">
        <f>((('[1]THYME 6'!AD34*'[1]MARK UP FOR RETAIL'!$D$9)*'[1]MARK UP FOR RETAIL'!$D$11)*'[1]MARK UP FOR RETAIL'!$D$5)+'[1]MARK UP FOR RETAIL'!$G$5</f>
        <v>2192.8644000000004</v>
      </c>
      <c r="F34" s="113">
        <f>((('[1]THYME 6'!AE34*'[1]MARK UP FOR RETAIL'!$D$9)*'[1]MARK UP FOR RETAIL'!$D$11)*'[1]MARK UP FOR RETAIL'!$D$5)+'[1]MARK UP FOR RETAIL'!$G$5</f>
        <v>2757.8232000000003</v>
      </c>
      <c r="G34" s="397">
        <f>(('[1]THYME 6'!AF34*'[1]MARK UP FOR RETAIL'!$D$10)*'[1]MARK UP FOR RETAIL'!$D$11)*'[1]MARK UP FOR RETAIL'!$D$7</f>
        <v>388.0872</v>
      </c>
      <c r="H34" s="399"/>
      <c r="I34" s="445"/>
      <c r="J34" s="379">
        <f>('[1]THYME 6'!AI34*'[1]MARK UP FOR RETAIL'!$D$11)*'[1]MARK UP FOR RETAIL'!$D$5</f>
        <v>1350.837</v>
      </c>
      <c r="K34" s="380"/>
    </row>
    <row r="35" spans="1:11" ht="15.6">
      <c r="A35" s="55" t="s">
        <v>86</v>
      </c>
      <c r="B35" s="52">
        <v>6</v>
      </c>
      <c r="C35" s="52">
        <v>2</v>
      </c>
      <c r="D35" s="562"/>
      <c r="E35" s="113">
        <f>((('[1]THYME 6'!AD35*'[1]MARK UP FOR RETAIL'!$D$9)*'[1]MARK UP FOR RETAIL'!$D$11)*'[1]MARK UP FOR RETAIL'!$D$5)+'[1]MARK UP FOR RETAIL'!$G$5</f>
        <v>2405.7972000000004</v>
      </c>
      <c r="F35" s="113">
        <f>((('[1]THYME 6'!AE35*'[1]MARK UP FOR RETAIL'!$D$9)*'[1]MARK UP FOR RETAIL'!$D$11)*'[1]MARK UP FOR RETAIL'!$D$5)+'[1]MARK UP FOR RETAIL'!$G$5</f>
        <v>3029.1408000000001</v>
      </c>
      <c r="G35" s="397">
        <f>(('[1]THYME 6'!AF35*'[1]MARK UP FOR RETAIL'!$D$10)*'[1]MARK UP FOR RETAIL'!$D$11)*'[1]MARK UP FOR RETAIL'!$D$7</f>
        <v>417.27960000000013</v>
      </c>
      <c r="H35" s="399"/>
      <c r="I35" s="445"/>
      <c r="J35" s="379">
        <f>('[1]THYME 6'!AI35*'[1]MARK UP FOR RETAIL'!$D$11)*'[1]MARK UP FOR RETAIL'!$D$5</f>
        <v>1548.6066000000001</v>
      </c>
      <c r="K35" s="380"/>
    </row>
    <row r="36" spans="1:11" ht="15.6">
      <c r="A36" s="55" t="s">
        <v>87</v>
      </c>
      <c r="B36" s="62">
        <v>6</v>
      </c>
      <c r="C36" s="62">
        <v>2</v>
      </c>
      <c r="D36" s="562"/>
      <c r="E36" s="113">
        <f>((('[1]THYME 6'!AD36*'[1]MARK UP FOR RETAIL'!$D$9)*'[1]MARK UP FOR RETAIL'!$D$11)*'[1]MARK UP FOR RETAIL'!$D$5)+'[1]MARK UP FOR RETAIL'!$G$5</f>
        <v>2555.1936000000001</v>
      </c>
      <c r="F36" s="113">
        <f>((('[1]THYME 6'!AE36*'[1]MARK UP FOR RETAIL'!$D$9)*'[1]MARK UP FOR RETAIL'!$D$11)*'[1]MARK UP FOR RETAIL'!$D$5)+'[1]MARK UP FOR RETAIL'!$G$5</f>
        <v>3231.7704000000003</v>
      </c>
      <c r="G36" s="397">
        <f>(('[1]THYME 6'!AF36*'[1]MARK UP FOR RETAIL'!$D$10)*'[1]MARK UP FOR RETAIL'!$D$11)*'[1]MARK UP FOR RETAIL'!$D$7</f>
        <v>448.18920000000003</v>
      </c>
      <c r="H36" s="399"/>
      <c r="I36" s="445"/>
      <c r="J36" s="379">
        <f>('[1]THYME 6'!AI36*'[1]MARK UP FOR RETAIL'!$D$11)*'[1]MARK UP FOR RETAIL'!$D$5</f>
        <v>1651.0230000000001</v>
      </c>
      <c r="K36" s="380"/>
    </row>
    <row r="37" spans="1:11" ht="15.75" customHeight="1">
      <c r="A37" s="527" t="s">
        <v>96</v>
      </c>
      <c r="B37" s="528"/>
      <c r="C37" s="529"/>
      <c r="D37" s="439"/>
      <c r="E37" s="113">
        <f>((('[1]THYME 6'!AD37*'[1]MARK UP FOR RETAIL'!$D$9)*'[1]MARK UP FOR RETAIL'!$D$11)*'[1]MARK UP FOR RETAIL'!$D$5)</f>
        <v>163.13400000000001</v>
      </c>
      <c r="F37" s="113">
        <f>((('[1]THYME 6'!AE37*'[1]MARK UP FOR RETAIL'!$D$9)*'[1]MARK UP FOR RETAIL'!$D$11)*'[1]MARK UP FOR RETAIL'!$D$5)</f>
        <v>163.13400000000001</v>
      </c>
      <c r="G37" s="397">
        <f>(('[1]THYME 6'!AF37*'[1]MARK UP FOR RETAIL'!$D$10)*'[1]MARK UP FOR RETAIL'!$D$11)*'[1]MARK UP FOR RETAIL'!$D$7</f>
        <v>32.626800000000003</v>
      </c>
      <c r="H37" s="399"/>
      <c r="I37" s="445"/>
      <c r="J37" s="379">
        <f>('[1]THYME 6'!AI37*'[1]MARK UP FOR RETAIL'!$D$11)*'[1]MARK UP FOR RETAIL'!$D$5</f>
        <v>75.929400000000015</v>
      </c>
      <c r="K37" s="380"/>
    </row>
    <row r="38" spans="1:11" ht="15.75" customHeight="1">
      <c r="A38" s="552" t="s">
        <v>104</v>
      </c>
      <c r="B38" s="552"/>
      <c r="C38" s="552"/>
      <c r="D38" s="552"/>
      <c r="E38" s="113">
        <f>((('[1]THYME 6'!AD38*'[1]MARK UP FOR RETAIL'!$D$9)*'[1]MARK UP FOR RETAIL'!$D$11)*'[1]MARK UP FOR RETAIL'!$D$5)</f>
        <v>293.64120000000008</v>
      </c>
      <c r="F38" s="113">
        <f>((('[1]THYME 6'!AE38*'[1]MARK UP FOR RETAIL'!$D$9)*'[1]MARK UP FOR RETAIL'!$D$11)*'[1]MARK UP FOR RETAIL'!$D$5)</f>
        <v>367.48079999999999</v>
      </c>
      <c r="G38" s="397">
        <f>(('[1]THYME 6'!AF38*'[1]MARK UP FOR RETAIL'!$D$10)*'[1]MARK UP FOR RETAIL'!$D$11)*'[1]MARK UP FOR RETAIL'!$D$7</f>
        <v>78.991200000000006</v>
      </c>
      <c r="H38" s="399"/>
      <c r="I38" s="445"/>
      <c r="J38" s="379">
        <f>('[1]THYME 6'!AI38*'[1]MARK UP FOR RETAIL'!$D$11)*'[1]MARK UP FOR RETAIL'!$D$5</f>
        <v>187.1748</v>
      </c>
      <c r="K38" s="380"/>
    </row>
    <row r="39" spans="1:11" ht="15.6">
      <c r="A39" s="535" t="s">
        <v>25</v>
      </c>
      <c r="B39" s="536"/>
      <c r="C39" s="536"/>
      <c r="D39" s="537"/>
      <c r="E39" s="18">
        <f>((('[1]THYME 6'!AD39*'[1]MARK UP FOR RETAIL'!$D$9)*'[1]MARK UP FOR RETAIL'!$D$11)*'[1]MARK UP FOR RETAIL'!$D$5)</f>
        <v>-97.880400000000009</v>
      </c>
      <c r="F39" s="18">
        <f>((('[1]THYME 6'!AE39*'[1]MARK UP FOR RETAIL'!$D$9)*'[1]MARK UP FOR RETAIL'!$D$11)*'[1]MARK UP FOR RETAIL'!$D$5)+'[1]MARK UP FOR RETAIL'!$G$5</f>
        <v>-120.20400000000002</v>
      </c>
      <c r="G39" s="405">
        <f>(('[1]THYME 6'!AF39*'[1]MARK UP FOR RETAIL'!$D$10)*'[1]MARK UP FOR RETAIL'!$D$11)*'[1]MARK UP FOR RETAIL'!$D$7</f>
        <v>-18.889199999999999</v>
      </c>
      <c r="H39" s="406"/>
      <c r="I39" s="446"/>
      <c r="J39" s="405">
        <f>('[1]THYME 6'!AI39*'[1]MARK UP FOR RETAIL'!$D$11)*'[1]MARK UP FOR RETAIL'!$D$5</f>
        <v>-56.505600000000008</v>
      </c>
      <c r="K39" s="406"/>
    </row>
  </sheetData>
  <mergeCells count="59">
    <mergeCell ref="A1:K1"/>
    <mergeCell ref="A3:D5"/>
    <mergeCell ref="J4:K5"/>
    <mergeCell ref="I6:I19"/>
    <mergeCell ref="D7:D16"/>
    <mergeCell ref="A16:C16"/>
    <mergeCell ref="E4:F5"/>
    <mergeCell ref="A18:D18"/>
    <mergeCell ref="A17:D17"/>
    <mergeCell ref="E18:F18"/>
    <mergeCell ref="J8:K8"/>
    <mergeCell ref="J7:K7"/>
    <mergeCell ref="J6:K6"/>
    <mergeCell ref="J14:K14"/>
    <mergeCell ref="J13:K13"/>
    <mergeCell ref="J12:K12"/>
    <mergeCell ref="I27:I39"/>
    <mergeCell ref="D28:D37"/>
    <mergeCell ref="G28:H28"/>
    <mergeCell ref="G29:H29"/>
    <mergeCell ref="A19:D19"/>
    <mergeCell ref="A37:C37"/>
    <mergeCell ref="A24:D26"/>
    <mergeCell ref="E25:F26"/>
    <mergeCell ref="J25:K26"/>
    <mergeCell ref="A38:D38"/>
    <mergeCell ref="G38:H38"/>
    <mergeCell ref="A39:D39"/>
    <mergeCell ref="G39:H39"/>
    <mergeCell ref="G32:H32"/>
    <mergeCell ref="G33:H33"/>
    <mergeCell ref="G34:H34"/>
    <mergeCell ref="G35:H35"/>
    <mergeCell ref="G36:H36"/>
    <mergeCell ref="G37:H37"/>
    <mergeCell ref="G30:H30"/>
    <mergeCell ref="G31:H31"/>
    <mergeCell ref="G27:H27"/>
    <mergeCell ref="J27:K27"/>
    <mergeCell ref="J33:K33"/>
    <mergeCell ref="J11:K11"/>
    <mergeCell ref="J10:K10"/>
    <mergeCell ref="J9:K9"/>
    <mergeCell ref="J19:K19"/>
    <mergeCell ref="J18:K18"/>
    <mergeCell ref="J17:K17"/>
    <mergeCell ref="J16:K16"/>
    <mergeCell ref="J15:K15"/>
    <mergeCell ref="J32:K32"/>
    <mergeCell ref="J31:K31"/>
    <mergeCell ref="J30:K30"/>
    <mergeCell ref="J29:K29"/>
    <mergeCell ref="J28:K28"/>
    <mergeCell ref="J34:K34"/>
    <mergeCell ref="J39:K39"/>
    <mergeCell ref="J38:K38"/>
    <mergeCell ref="J37:K37"/>
    <mergeCell ref="J36:K36"/>
    <mergeCell ref="J35:K3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3"/>
  <sheetViews>
    <sheetView workbookViewId="0">
      <selection sqref="A1:L43"/>
    </sheetView>
  </sheetViews>
  <sheetFormatPr defaultRowHeight="14.4"/>
  <cols>
    <col min="7" max="7" width="11.109375" customWidth="1"/>
  </cols>
  <sheetData>
    <row r="1" spans="1:12" ht="44.4">
      <c r="A1" s="665" t="s">
        <v>152</v>
      </c>
      <c r="B1" s="666"/>
      <c r="C1" s="666"/>
      <c r="D1" s="666"/>
      <c r="E1" s="666"/>
      <c r="F1" s="666"/>
      <c r="G1" s="666"/>
      <c r="H1" s="666"/>
      <c r="I1" s="666"/>
      <c r="J1" s="666"/>
      <c r="K1" s="666"/>
      <c r="L1" s="667"/>
    </row>
    <row r="2" spans="1:12" ht="15" customHeight="1">
      <c r="A2" s="668" t="s">
        <v>1</v>
      </c>
      <c r="B2" s="669"/>
      <c r="C2" s="669"/>
      <c r="D2" s="669"/>
      <c r="E2" s="11"/>
      <c r="F2" s="11"/>
      <c r="G2" s="11"/>
      <c r="H2" s="11"/>
      <c r="I2" s="11"/>
      <c r="J2" s="11"/>
      <c r="K2" s="11"/>
      <c r="L2" s="11"/>
    </row>
    <row r="3" spans="1:12" ht="15" customHeight="1">
      <c r="A3" s="669"/>
      <c r="B3" s="669"/>
      <c r="C3" s="669"/>
      <c r="D3" s="669"/>
      <c r="E3" s="434" t="s">
        <v>2</v>
      </c>
      <c r="F3" s="520"/>
      <c r="G3" s="457"/>
      <c r="H3" s="12"/>
      <c r="I3" s="12"/>
      <c r="J3" s="12"/>
      <c r="K3" s="440"/>
      <c r="L3" s="524"/>
    </row>
    <row r="4" spans="1:12" ht="15" customHeight="1">
      <c r="A4" s="669"/>
      <c r="B4" s="669"/>
      <c r="C4" s="669"/>
      <c r="D4" s="669"/>
      <c r="E4" s="670"/>
      <c r="F4" s="404"/>
      <c r="G4" s="671"/>
      <c r="H4" s="12"/>
      <c r="I4" s="12"/>
      <c r="J4" s="12"/>
      <c r="K4" s="524"/>
      <c r="L4" s="524"/>
    </row>
    <row r="5" spans="1:12" ht="55.2">
      <c r="A5" s="13" t="s">
        <v>40</v>
      </c>
      <c r="B5" s="492" t="s">
        <v>5</v>
      </c>
      <c r="C5" s="492"/>
      <c r="D5" s="51" t="s">
        <v>6</v>
      </c>
      <c r="E5" s="51" t="s">
        <v>7</v>
      </c>
      <c r="F5" s="51" t="s">
        <v>8</v>
      </c>
      <c r="G5" s="51" t="s">
        <v>9</v>
      </c>
      <c r="H5" s="51" t="s">
        <v>10</v>
      </c>
      <c r="I5" s="95" t="s">
        <v>44</v>
      </c>
      <c r="J5" s="624">
        <v>52</v>
      </c>
      <c r="K5" s="673" t="s">
        <v>3</v>
      </c>
      <c r="L5" s="674"/>
    </row>
    <row r="6" spans="1:12" ht="29.25" customHeight="1">
      <c r="A6" s="59" t="s">
        <v>466</v>
      </c>
      <c r="B6" s="485">
        <v>0</v>
      </c>
      <c r="C6" s="485"/>
      <c r="D6" s="454" t="s">
        <v>41</v>
      </c>
      <c r="E6" s="41">
        <f>((([1]VANTAGE!AF6*'[1]MARK UP FOR RETAIL'!$D$9)*'[1]MARK UP FOR RETAIL'!$D$11)*'[1]MARK UP FOR RETAIL'!$D$5)+'[1]MARK UP FOR RETAIL'!$G$5</f>
        <v>635.36400000000015</v>
      </c>
      <c r="F6" s="41">
        <f>((([1]VANTAGE!AG6*'[1]MARK UP FOR RETAIL'!$D$9)*'[1]MARK UP FOR RETAIL'!$D$11)*'[1]MARK UP FOR RETAIL'!$D$5)+'[1]MARK UP FOR RETAIL'!$G$5</f>
        <v>774.45720000000006</v>
      </c>
      <c r="G6" s="41">
        <f>((([1]VANTAGE!AH6*'[1]MARK UP FOR RETAIL'!$D$9)*'[1]MARK UP FOR RETAIL'!$D$11)*'[1]MARK UP FOR RETAIL'!$D$5)+'[1]MARK UP FOR RETAIL'!$G$5</f>
        <v>973.65239999999994</v>
      </c>
      <c r="H6" s="41">
        <f>(([1]VANTAGE!AI6*'[1]MARK UP FOR RETAIL'!$D$10)*'[1]MARK UP FOR RETAIL'!$D$11)*'[1]MARK UP FOR RETAIL'!$D$7</f>
        <v>133.94160000000002</v>
      </c>
      <c r="I6" s="41">
        <f>([1]VANTAGE!AJ6*'[1]MARK UP FOR RETAIL'!$D$11)*'[1]MARK UP FOR RETAIL'!$D$5</f>
        <v>141.52320000000003</v>
      </c>
      <c r="J6" s="624"/>
      <c r="K6" s="379">
        <f>([1]VANTAGE!AL6*'[1]MARK UP FOR RETAIL'!$D$11)*'[1]MARK UP FOR RETAIL'!$D$5</f>
        <v>347.86259999999999</v>
      </c>
      <c r="L6" s="380"/>
    </row>
    <row r="7" spans="1:12" ht="15.6">
      <c r="A7" s="96" t="s">
        <v>153</v>
      </c>
      <c r="B7" s="485">
        <v>1</v>
      </c>
      <c r="C7" s="485"/>
      <c r="D7" s="454"/>
      <c r="E7" s="41">
        <f>((([1]VANTAGE!AF7*'[1]MARK UP FOR RETAIL'!$D$9)*'[1]MARK UP FOR RETAIL'!$D$11)*'[1]MARK UP FOR RETAIL'!$D$5)+'[1]MARK UP FOR RETAIL'!$G$5</f>
        <v>760.71960000000001</v>
      </c>
      <c r="F7" s="41">
        <f>((([1]VANTAGE!AG7*'[1]MARK UP FOR RETAIL'!$D$9)*'[1]MARK UP FOR RETAIL'!$D$11)*'[1]MARK UP FOR RETAIL'!$D$5)+'[1]MARK UP FOR RETAIL'!$G$5</f>
        <v>947.89440000000002</v>
      </c>
      <c r="G7" s="41">
        <f>((([1]VANTAGE!AH7*'[1]MARK UP FOR RETAIL'!$D$9)*'[1]MARK UP FOR RETAIL'!$D$11)*'[1]MARK UP FOR RETAIL'!$D$5)+'[1]MARK UP FOR RETAIL'!$G$5</f>
        <v>1138.5036000000002</v>
      </c>
      <c r="H7" s="41">
        <f>(([1]VANTAGE!AI7*'[1]MARK UP FOR RETAIL'!$D$10)*'[1]MARK UP FOR RETAIL'!$D$11)*'[1]MARK UP FOR RETAIL'!$D$7</f>
        <v>152.83080000000001</v>
      </c>
      <c r="I7" s="41">
        <f>([1]VANTAGE!AJ7*'[1]MARK UP FOR RETAIL'!$D$11)*'[1]MARK UP FOR RETAIL'!$D$5</f>
        <v>344.73600000000005</v>
      </c>
      <c r="J7" s="624"/>
      <c r="K7" s="379">
        <f>([1]VANTAGE!AL7*'[1]MARK UP FOR RETAIL'!$D$11)*'[1]MARK UP FOR RETAIL'!$D$5</f>
        <v>436.15260000000006</v>
      </c>
      <c r="L7" s="380"/>
    </row>
    <row r="8" spans="1:12" ht="15.6">
      <c r="A8" s="96" t="s">
        <v>154</v>
      </c>
      <c r="B8" s="485">
        <v>1</v>
      </c>
      <c r="C8" s="485"/>
      <c r="D8" s="454"/>
      <c r="E8" s="41">
        <f>((([1]VANTAGE!AF8*'[1]MARK UP FOR RETAIL'!$D$9)*'[1]MARK UP FOR RETAIL'!$D$11)*'[1]MARK UP FOR RETAIL'!$D$5)+'[1]MARK UP FOR RETAIL'!$G$5</f>
        <v>837.99360000000001</v>
      </c>
      <c r="F8" s="41">
        <f>((([1]VANTAGE!AG8*'[1]MARK UP FOR RETAIL'!$D$9)*'[1]MARK UP FOR RETAIL'!$D$11)*'[1]MARK UP FOR RETAIL'!$D$5)+'[1]MARK UP FOR RETAIL'!$G$5</f>
        <v>1093.8564000000001</v>
      </c>
      <c r="G8" s="41">
        <f>((([1]VANTAGE!AH8*'[1]MARK UP FOR RETAIL'!$D$9)*'[1]MARK UP FOR RETAIL'!$D$11)*'[1]MARK UP FOR RETAIL'!$D$5)+'[1]MARK UP FOR RETAIL'!$G$5</f>
        <v>1308.5064000000002</v>
      </c>
      <c r="H8" s="41">
        <f>(([1]VANTAGE!AI8*'[1]MARK UP FOR RETAIL'!$D$10)*'[1]MARK UP FOR RETAIL'!$D$11)*'[1]MARK UP FOR RETAIL'!$D$7</f>
        <v>171.72</v>
      </c>
      <c r="I8" s="41">
        <f>([1]VANTAGE!AJ8*'[1]MARK UP FOR RETAIL'!$D$11)*'[1]MARK UP FOR RETAIL'!$D$5</f>
        <v>417.31200000000001</v>
      </c>
      <c r="J8" s="624"/>
      <c r="K8" s="379">
        <f>([1]VANTAGE!AL8*'[1]MARK UP FOR RETAIL'!$D$11)*'[1]MARK UP FOR RETAIL'!$D$5</f>
        <v>517.37940000000003</v>
      </c>
      <c r="L8" s="380"/>
    </row>
    <row r="9" spans="1:12" ht="15.6">
      <c r="A9" s="96" t="s">
        <v>155</v>
      </c>
      <c r="B9" s="485">
        <v>2</v>
      </c>
      <c r="C9" s="485"/>
      <c r="D9" s="454"/>
      <c r="E9" s="41">
        <f>((([1]VANTAGE!AF9*'[1]MARK UP FOR RETAIL'!$D$9)*'[1]MARK UP FOR RETAIL'!$D$11)*'[1]MARK UP FOR RETAIL'!$D$5)+'[1]MARK UP FOR RETAIL'!$G$5</f>
        <v>971.93520000000001</v>
      </c>
      <c r="F9" s="41">
        <f>((([1]VANTAGE!AG9*'[1]MARK UP FOR RETAIL'!$D$9)*'[1]MARK UP FOR RETAIL'!$D$11)*'[1]MARK UP FOR RETAIL'!$D$5)+'[1]MARK UP FOR RETAIL'!$G$5</f>
        <v>1267.2936000000002</v>
      </c>
      <c r="G9" s="41">
        <f>((([1]VANTAGE!AH9*'[1]MARK UP FOR RETAIL'!$D$9)*'[1]MARK UP FOR RETAIL'!$D$11)*'[1]MARK UP FOR RETAIL'!$D$5)+'[1]MARK UP FOR RETAIL'!$G$5</f>
        <v>1514.5704000000001</v>
      </c>
      <c r="H9" s="41">
        <f>(([1]VANTAGE!AI9*'[1]MARK UP FOR RETAIL'!$D$10)*'[1]MARK UP FOR RETAIL'!$D$11)*'[1]MARK UP FOR RETAIL'!$D$7</f>
        <v>192.32640000000001</v>
      </c>
      <c r="I9" s="41">
        <f>([1]VANTAGE!AJ9*'[1]MARK UP FOR RETAIL'!$D$11)*'[1]MARK UP FOR RETAIL'!$D$5</f>
        <v>486.25920000000002</v>
      </c>
      <c r="J9" s="624"/>
      <c r="K9" s="379">
        <f>([1]VANTAGE!AL9*'[1]MARK UP FOR RETAIL'!$D$11)*'[1]MARK UP FOR RETAIL'!$D$5</f>
        <v>623.32740000000013</v>
      </c>
      <c r="L9" s="380"/>
    </row>
    <row r="10" spans="1:12" ht="15.6">
      <c r="A10" s="96" t="s">
        <v>156</v>
      </c>
      <c r="B10" s="485">
        <v>2</v>
      </c>
      <c r="C10" s="485"/>
      <c r="D10" s="454"/>
      <c r="E10" s="41">
        <f>((([1]VANTAGE!AF10*'[1]MARK UP FOR RETAIL'!$D$9)*'[1]MARK UP FOR RETAIL'!$D$11)*'[1]MARK UP FOR RETAIL'!$D$5)+'[1]MARK UP FOR RETAIL'!$G$5</f>
        <v>1117.8972000000001</v>
      </c>
      <c r="F10" s="41">
        <f>((([1]VANTAGE!AG10*'[1]MARK UP FOR RETAIL'!$D$9)*'[1]MARK UP FOR RETAIL'!$D$11)*'[1]MARK UP FOR RETAIL'!$D$5)+'[1]MARK UP FOR RETAIL'!$G$5</f>
        <v>1444.1652000000001</v>
      </c>
      <c r="G10" s="41">
        <f>((([1]VANTAGE!AH10*'[1]MARK UP FOR RETAIL'!$D$9)*'[1]MARK UP FOR RETAIL'!$D$11)*'[1]MARK UP FOR RETAIL'!$D$5)+'[1]MARK UP FOR RETAIL'!$G$5</f>
        <v>1730.9376</v>
      </c>
      <c r="H10" s="41">
        <f>(([1]VANTAGE!AI10*'[1]MARK UP FOR RETAIL'!$D$10)*'[1]MARK UP FOR RETAIL'!$D$11)*'[1]MARK UP FOR RETAIL'!$D$7</f>
        <v>212.93279999999999</v>
      </c>
      <c r="I10" s="41">
        <f>([1]VANTAGE!AJ10*'[1]MARK UP FOR RETAIL'!$D$11)*'[1]MARK UP FOR RETAIL'!$D$5</f>
        <v>558.8352000000001</v>
      </c>
      <c r="J10" s="624"/>
      <c r="K10" s="379">
        <f>([1]VANTAGE!AL10*'[1]MARK UP FOR RETAIL'!$D$11)*'[1]MARK UP FOR RETAIL'!$D$5</f>
        <v>727.50960000000009</v>
      </c>
      <c r="L10" s="380"/>
    </row>
    <row r="11" spans="1:12" ht="15.6">
      <c r="A11" s="96" t="s">
        <v>157</v>
      </c>
      <c r="B11" s="485">
        <v>2</v>
      </c>
      <c r="C11" s="485"/>
      <c r="D11" s="454"/>
      <c r="E11" s="41">
        <f>((([1]VANTAGE!AF11*'[1]MARK UP FOR RETAIL'!$D$9)*'[1]MARK UP FOR RETAIL'!$D$11)*'[1]MARK UP FOR RETAIL'!$D$5)+'[1]MARK UP FOR RETAIL'!$G$5</f>
        <v>1270.7280000000003</v>
      </c>
      <c r="F11" s="41">
        <f>((([1]VANTAGE!AG11*'[1]MARK UP FOR RETAIL'!$D$9)*'[1]MARK UP FOR RETAIL'!$D$11)*'[1]MARK UP FOR RETAIL'!$D$5)+'[1]MARK UP FOR RETAIL'!$G$5</f>
        <v>1624.4712000000002</v>
      </c>
      <c r="G11" s="41">
        <f>((([1]VANTAGE!AH11*'[1]MARK UP FOR RETAIL'!$D$9)*'[1]MARK UP FOR RETAIL'!$D$11)*'[1]MARK UP FOR RETAIL'!$D$5)+'[1]MARK UP FOR RETAIL'!$G$5</f>
        <v>1949.0220000000002</v>
      </c>
      <c r="H11" s="41">
        <f>(([1]VANTAGE!AI11*'[1]MARK UP FOR RETAIL'!$D$10)*'[1]MARK UP FOR RETAIL'!$D$11)*'[1]MARK UP FOR RETAIL'!$D$7</f>
        <v>230.10480000000001</v>
      </c>
      <c r="I11" s="41">
        <f>([1]VANTAGE!AJ11*'[1]MARK UP FOR RETAIL'!$D$11)*'[1]MARK UP FOR RETAIL'!$D$5</f>
        <v>631.41120000000012</v>
      </c>
      <c r="J11" s="624"/>
      <c r="K11" s="379">
        <f>([1]VANTAGE!AL11*'[1]MARK UP FOR RETAIL'!$D$11)*'[1]MARK UP FOR RETAIL'!$D$5</f>
        <v>845.81820000000016</v>
      </c>
      <c r="L11" s="380"/>
    </row>
    <row r="12" spans="1:12" ht="15.6">
      <c r="A12" s="96" t="s">
        <v>158</v>
      </c>
      <c r="B12" s="485">
        <v>3</v>
      </c>
      <c r="C12" s="485"/>
      <c r="D12" s="454"/>
      <c r="E12" s="41">
        <f>((([1]VANTAGE!AF12*'[1]MARK UP FOR RETAIL'!$D$9)*'[1]MARK UP FOR RETAIL'!$D$11)*'[1]MARK UP FOR RETAIL'!$D$5)+'[1]MARK UP FOR RETAIL'!$G$5</f>
        <v>1473.3576</v>
      </c>
      <c r="F12" s="41">
        <f>((([1]VANTAGE!AG12*'[1]MARK UP FOR RETAIL'!$D$9)*'[1]MARK UP FOR RETAIL'!$D$11)*'[1]MARK UP FOR RETAIL'!$D$5)+'[1]MARK UP FOR RETAIL'!$G$5</f>
        <v>1858.0104000000003</v>
      </c>
      <c r="G12" s="41">
        <f>((([1]VANTAGE!AH12*'[1]MARK UP FOR RETAIL'!$D$9)*'[1]MARK UP FOR RETAIL'!$D$11)*'[1]MARK UP FOR RETAIL'!$D$5)+'[1]MARK UP FOR RETAIL'!$G$5</f>
        <v>2228.9256</v>
      </c>
      <c r="H12" s="41">
        <f>(([1]VANTAGE!AI12*'[1]MARK UP FOR RETAIL'!$D$10)*'[1]MARK UP FOR RETAIL'!$D$11)*'[1]MARK UP FOR RETAIL'!$D$7</f>
        <v>252.42840000000004</v>
      </c>
      <c r="I12" s="41">
        <f>([1]VANTAGE!AJ12*'[1]MARK UP FOR RETAIL'!$D$11)*'[1]MARK UP FOR RETAIL'!$D$5</f>
        <v>702.17280000000005</v>
      </c>
      <c r="J12" s="624"/>
      <c r="K12" s="379">
        <f>([1]VANTAGE!AL12*'[1]MARK UP FOR RETAIL'!$D$11)*'[1]MARK UP FOR RETAIL'!$D$5</f>
        <v>960.59520000000009</v>
      </c>
      <c r="L12" s="380"/>
    </row>
    <row r="13" spans="1:12" ht="15.6">
      <c r="A13" s="96" t="s">
        <v>159</v>
      </c>
      <c r="B13" s="485">
        <v>4</v>
      </c>
      <c r="C13" s="485"/>
      <c r="D13" s="454"/>
      <c r="E13" s="41">
        <f>((([1]VANTAGE!AF13*'[1]MARK UP FOR RETAIL'!$D$9)*'[1]MARK UP FOR RETAIL'!$D$11)*'[1]MARK UP FOR RETAIL'!$D$5)+'[1]MARK UP FOR RETAIL'!$G$5</f>
        <v>1701.7452000000001</v>
      </c>
      <c r="F13" s="41">
        <f>((([1]VANTAGE!AG13*'[1]MARK UP FOR RETAIL'!$D$9)*'[1]MARK UP FOR RETAIL'!$D$11)*'[1]MARK UP FOR RETAIL'!$D$5)+'[1]MARK UP FOR RETAIL'!$G$5</f>
        <v>2107.0044000000003</v>
      </c>
      <c r="G13" s="41">
        <f>((([1]VANTAGE!AH13*'[1]MARK UP FOR RETAIL'!$D$9)*'[1]MARK UP FOR RETAIL'!$D$11)*'[1]MARK UP FOR RETAIL'!$D$5)+'[1]MARK UP FOR RETAIL'!$G$5</f>
        <v>2529.4356000000002</v>
      </c>
      <c r="H13" s="41">
        <f>(([1]VANTAGE!AI13*'[1]MARK UP FOR RETAIL'!$D$10)*'[1]MARK UP FOR RETAIL'!$D$11)*'[1]MARK UP FOR RETAIL'!$D$7</f>
        <v>271.31760000000003</v>
      </c>
      <c r="I13" s="41">
        <f>([1]VANTAGE!AJ13*'[1]MARK UP FOR RETAIL'!$D$11)*'[1]MARK UP FOR RETAIL'!$D$5</f>
        <v>772.93440000000021</v>
      </c>
      <c r="J13" s="624"/>
      <c r="K13" s="379">
        <f>([1]VANTAGE!AL13*'[1]MARK UP FOR RETAIL'!$D$11)*'[1]MARK UP FOR RETAIL'!$D$5</f>
        <v>1108.9224000000002</v>
      </c>
      <c r="L13" s="380"/>
    </row>
    <row r="14" spans="1:12" ht="15.6">
      <c r="A14" s="96" t="s">
        <v>160</v>
      </c>
      <c r="B14" s="485">
        <v>5</v>
      </c>
      <c r="C14" s="485"/>
      <c r="D14" s="454"/>
      <c r="E14" s="41">
        <f>((([1]VANTAGE!AF14*'[1]MARK UP FOR RETAIL'!$D$9)*'[1]MARK UP FOR RETAIL'!$D$11)*'[1]MARK UP FOR RETAIL'!$D$5)+'[1]MARK UP FOR RETAIL'!$G$5</f>
        <v>1907.8092000000001</v>
      </c>
      <c r="F14" s="41">
        <f>((([1]VANTAGE!AG14*'[1]MARK UP FOR RETAIL'!$D$9)*'[1]MARK UP FOR RETAIL'!$D$11)*'[1]MARK UP FOR RETAIL'!$D$5)+'[1]MARK UP FOR RETAIL'!$G$5</f>
        <v>2386.9080000000004</v>
      </c>
      <c r="G14" s="41">
        <f>((([1]VANTAGE!AH14*'[1]MARK UP FOR RETAIL'!$D$9)*'[1]MARK UP FOR RETAIL'!$D$11)*'[1]MARK UP FOR RETAIL'!$D$5)+'[1]MARK UP FOR RETAIL'!$G$5</f>
        <v>2864.2896000000001</v>
      </c>
      <c r="H14" s="41">
        <f>(([1]VANTAGE!AI14*'[1]MARK UP FOR RETAIL'!$D$10)*'[1]MARK UP FOR RETAIL'!$D$11)*'[1]MARK UP FOR RETAIL'!$D$7</f>
        <v>288.4896</v>
      </c>
      <c r="I14" s="41">
        <f>([1]VANTAGE!AJ14*'[1]MARK UP FOR RETAIL'!$D$11)*'[1]MARK UP FOR RETAIL'!$D$5</f>
        <v>847.3248000000001</v>
      </c>
      <c r="J14" s="624"/>
      <c r="K14" s="379">
        <f>([1]VANTAGE!AL14*'[1]MARK UP FOR RETAIL'!$D$11)*'[1]MARK UP FOR RETAIL'!$D$5</f>
        <v>1289.0340000000001</v>
      </c>
      <c r="L14" s="380"/>
    </row>
    <row r="15" spans="1:12" ht="15.6">
      <c r="A15" s="96" t="s">
        <v>161</v>
      </c>
      <c r="B15" s="485">
        <v>6</v>
      </c>
      <c r="C15" s="485"/>
      <c r="D15" s="454"/>
      <c r="E15" s="41">
        <f>((([1]VANTAGE!AF15*'[1]MARK UP FOR RETAIL'!$D$9)*'[1]MARK UP FOR RETAIL'!$D$11)*'[1]MARK UP FOR RETAIL'!$D$5)+'[1]MARK UP FOR RETAIL'!$G$5</f>
        <v>2161.9548</v>
      </c>
      <c r="F15" s="41">
        <f>((([1]VANTAGE!AG15*'[1]MARK UP FOR RETAIL'!$D$9)*'[1]MARK UP FOR RETAIL'!$D$11)*'[1]MARK UP FOR RETAIL'!$D$5)+'[1]MARK UP FOR RETAIL'!$G$5</f>
        <v>2683.9836</v>
      </c>
      <c r="G15" s="41">
        <f>((([1]VANTAGE!AH15*'[1]MARK UP FOR RETAIL'!$D$9)*'[1]MARK UP FOR RETAIL'!$D$11)*'[1]MARK UP FOR RETAIL'!$D$5)+'[1]MARK UP FOR RETAIL'!$G$5</f>
        <v>3224.9016000000001</v>
      </c>
      <c r="H15" s="41">
        <f>(([1]VANTAGE!AI15*'[1]MARK UP FOR RETAIL'!$D$10)*'[1]MARK UP FOR RETAIL'!$D$11)*'[1]MARK UP FOR RETAIL'!$D$7</f>
        <v>309.096</v>
      </c>
      <c r="I15" s="41">
        <f>([1]VANTAGE!AJ15*'[1]MARK UP FOR RETAIL'!$D$11)*'[1]MARK UP FOR RETAIL'!$D$5</f>
        <v>916.27200000000005</v>
      </c>
      <c r="J15" s="624"/>
      <c r="K15" s="379">
        <f>([1]VANTAGE!AL15*'[1]MARK UP FOR RETAIL'!$D$11)*'[1]MARK UP FOR RETAIL'!$D$5</f>
        <v>1488.5694000000001</v>
      </c>
      <c r="L15" s="380"/>
    </row>
    <row r="16" spans="1:12" ht="15.75" customHeight="1">
      <c r="A16" s="552" t="s">
        <v>96</v>
      </c>
      <c r="B16" s="552"/>
      <c r="C16" s="552"/>
      <c r="D16" s="552"/>
      <c r="E16" s="397">
        <f>((([1]VANTAGE!AF16*'[1]MARK UP FOR RETAIL'!$D$9)*'[1]MARK UP FOR RETAIL'!$D$11)*'[1]MARK UP FOR RETAIL'!$D$5)</f>
        <v>226.67040000000006</v>
      </c>
      <c r="F16" s="398"/>
      <c r="G16" s="399"/>
      <c r="H16" s="41">
        <f>(([1]VANTAGE!AI16*'[1]MARK UP FOR RETAIL'!$D$10)*'[1]MARK UP FOR RETAIL'!$D$11)*'[1]MARK UP FOR RETAIL'!$D$7</f>
        <v>27.475200000000001</v>
      </c>
      <c r="I16" s="41" t="s">
        <v>23</v>
      </c>
      <c r="J16" s="624"/>
      <c r="K16" s="379">
        <f>([1]VANTAGE!AL16*'[1]MARK UP FOR RETAIL'!$D$11)*'[1]MARK UP FOR RETAIL'!$D$5</f>
        <v>134.20080000000002</v>
      </c>
      <c r="L16" s="380"/>
    </row>
    <row r="17" spans="1:12" ht="15.75" customHeight="1">
      <c r="A17" s="663" t="s">
        <v>162</v>
      </c>
      <c r="B17" s="663"/>
      <c r="C17" s="663"/>
      <c r="D17" s="663"/>
      <c r="E17" s="41">
        <f>((([1]VANTAGE!AF17*'[1]MARK UP FOR RETAIL'!$D$9)*'[1]MARK UP FOR RETAIL'!$D$11)*'[1]MARK UP FOR RETAIL'!$D$5)</f>
        <v>261.01440000000002</v>
      </c>
      <c r="F17" s="41">
        <f>((([1]VANTAGE!AG17*'[1]MARK UP FOR RETAIL'!$D$9)*'[1]MARK UP FOR RETAIL'!$D$11)*'[1]MARK UP FOR RETAIL'!$D$5)</f>
        <v>369.19800000000004</v>
      </c>
      <c r="G17" s="41">
        <f>((([1]VANTAGE!AH17*'[1]MARK UP FOR RETAIL'!$D$9)*'[1]MARK UP FOR RETAIL'!$D$11)*'[1]MARK UP FOR RETAIL'!$D$5)</f>
        <v>443.0376</v>
      </c>
      <c r="H17" s="41">
        <f>(([1]VANTAGE!AI17*'[1]MARK UP FOR RETAIL'!$D$10)*'[1]MARK UP FOR RETAIL'!$D$11)*'[1]MARK UP FOR RETAIL'!$D$7</f>
        <v>56.667600000000014</v>
      </c>
      <c r="I17" s="41">
        <f>([1]VANTAGE!AJ17*'[1]MARK UP FOR RETAIL'!$D$11)*'[1]MARK UP FOR RETAIL'!$D$5</f>
        <v>70.761600000000016</v>
      </c>
      <c r="J17" s="624"/>
      <c r="K17" s="379">
        <f>([1]VANTAGE!AL17*'[1]MARK UP FOR RETAIL'!$D$11)*'[1]MARK UP FOR RETAIL'!$D$5</f>
        <v>176.58000000000004</v>
      </c>
      <c r="L17" s="380"/>
    </row>
    <row r="18" spans="1:12" ht="15.75" customHeight="1">
      <c r="A18" s="552" t="s">
        <v>24</v>
      </c>
      <c r="B18" s="552"/>
      <c r="C18" s="552"/>
      <c r="D18" s="552"/>
      <c r="E18" s="664">
        <f>(([1]VANTAGE!AF18*'[1]MARK UP FOR RETAIL'!$D$10)*'[1]MARK UP FOR RETAIL'!$D$11)*'[1]MARK UP FOR RETAIL'!$D$7</f>
        <v>42.93</v>
      </c>
      <c r="F18" s="664"/>
      <c r="G18" s="664"/>
      <c r="H18" s="41" t="s">
        <v>23</v>
      </c>
      <c r="I18" s="41" t="s">
        <v>23</v>
      </c>
      <c r="J18" s="624"/>
      <c r="K18" s="379">
        <f>([1]VANTAGE!AL18*'[1]MARK UP FOR RETAIL'!$D$11)*'[1]MARK UP FOR RETAIL'!$D$5</f>
        <v>33.550200000000004</v>
      </c>
      <c r="L18" s="380"/>
    </row>
    <row r="19" spans="1:12" ht="15.6">
      <c r="A19" s="672" t="s">
        <v>25</v>
      </c>
      <c r="B19" s="672"/>
      <c r="C19" s="672"/>
      <c r="D19" s="672"/>
      <c r="E19" s="16">
        <f>((([1]VANTAGE!AF19*'[1]MARK UP FOR RETAIL'!$D$11)*'[1]MARK UP FOR RETAIL'!$D$9)*'[1]MARK UP FOR RETAIL'!$D$5)</f>
        <v>-73.839600000000019</v>
      </c>
      <c r="F19" s="16">
        <f>((([1]VANTAGE!AG19*'[1]MARK UP FOR RETAIL'!$D$11)*'[1]MARK UP FOR RETAIL'!$D$9)*'[1]MARK UP FOR RETAIL'!$D$5)</f>
        <v>-111.61800000000002</v>
      </c>
      <c r="G19" s="16">
        <f>((([1]VANTAGE!AH19*'[1]MARK UP FOR RETAIL'!$D$11)*'[1]MARK UP FOR RETAIL'!$D$9)*'[1]MARK UP FOR RETAIL'!$D$5)</f>
        <v>-137.376</v>
      </c>
      <c r="H19" s="16">
        <f>(([1]VANTAGE!AI19*'[1]MARK UP FOR RETAIL'!$D$10)*'[1]MARK UP FOR RETAIL'!$D$11)*'[1]MARK UP FOR RETAIL'!$D$7</f>
        <v>-18.889199999999999</v>
      </c>
      <c r="I19" s="16"/>
      <c r="J19" s="624"/>
      <c r="K19" s="450">
        <f>([1]VANTAGE!AL19*'[1]MARK UP FOR RETAIL'!$D$11)*'[1]MARK UP FOR RETAIL'!$D$5</f>
        <v>-51.208200000000005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5" thickBot="1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  <c r="L22" s="11"/>
    </row>
    <row r="23" spans="1:12" ht="15" customHeight="1">
      <c r="A23" s="657" t="s">
        <v>163</v>
      </c>
      <c r="B23" s="658"/>
      <c r="C23" s="658"/>
      <c r="D23" s="658"/>
      <c r="E23" s="658"/>
      <c r="F23" s="658"/>
      <c r="G23" s="658"/>
      <c r="H23" s="658"/>
      <c r="I23" s="658"/>
      <c r="J23" s="658"/>
      <c r="K23" s="658"/>
      <c r="L23" s="659"/>
    </row>
    <row r="24" spans="1:12" ht="15" customHeight="1" thickBot="1">
      <c r="A24" s="660"/>
      <c r="B24" s="661"/>
      <c r="C24" s="661"/>
      <c r="D24" s="661"/>
      <c r="E24" s="661"/>
      <c r="F24" s="661"/>
      <c r="G24" s="661"/>
      <c r="H24" s="661"/>
      <c r="I24" s="661"/>
      <c r="J24" s="661"/>
      <c r="K24" s="661"/>
      <c r="L24" s="662"/>
    </row>
    <row r="25" spans="1:12" ht="20.399999999999999">
      <c r="A25" s="391" t="s">
        <v>27</v>
      </c>
      <c r="B25" s="392"/>
      <c r="C25" s="392"/>
      <c r="D25" s="392"/>
      <c r="E25" s="392"/>
      <c r="F25" s="20"/>
      <c r="G25" s="22"/>
      <c r="H25" s="395" t="s">
        <v>28</v>
      </c>
      <c r="I25" s="395"/>
      <c r="J25" s="395"/>
      <c r="K25" s="395"/>
      <c r="L25" s="396"/>
    </row>
    <row r="26" spans="1:12" ht="20.399999999999999">
      <c r="A26" s="391"/>
      <c r="B26" s="392"/>
      <c r="C26" s="392"/>
      <c r="D26" s="392"/>
      <c r="E26" s="392"/>
      <c r="F26" s="20"/>
      <c r="G26" s="22"/>
      <c r="H26" s="395"/>
      <c r="I26" s="395"/>
      <c r="J26" s="395"/>
      <c r="K26" s="395"/>
      <c r="L26" s="396"/>
    </row>
    <row r="27" spans="1:12" ht="15.6">
      <c r="A27" s="23" t="s">
        <v>29</v>
      </c>
      <c r="B27" s="24"/>
      <c r="C27" s="24"/>
      <c r="D27" s="25"/>
      <c r="E27" s="25"/>
      <c r="F27" s="25"/>
      <c r="G27" s="26"/>
      <c r="H27" s="26" t="s">
        <v>30</v>
      </c>
      <c r="I27" s="27"/>
      <c r="J27" s="27"/>
      <c r="K27" s="27"/>
      <c r="L27" s="28"/>
    </row>
    <row r="28" spans="1:12" ht="15.6">
      <c r="A28" s="23" t="s">
        <v>31</v>
      </c>
      <c r="B28" s="24"/>
      <c r="C28" s="24"/>
      <c r="D28" s="25"/>
      <c r="E28" s="25"/>
      <c r="F28" s="25"/>
      <c r="G28" s="26"/>
      <c r="H28" s="26" t="s">
        <v>164</v>
      </c>
      <c r="I28" s="27"/>
      <c r="J28" s="27"/>
      <c r="K28" s="27"/>
      <c r="L28" s="28"/>
    </row>
    <row r="29" spans="1:12" ht="15.6">
      <c r="A29" s="23" t="s">
        <v>33</v>
      </c>
      <c r="B29" s="24"/>
      <c r="C29" s="24"/>
      <c r="D29" s="25"/>
      <c r="E29" s="25"/>
      <c r="F29" s="25"/>
      <c r="G29" s="26"/>
      <c r="H29" s="26" t="s">
        <v>34</v>
      </c>
      <c r="I29" s="27"/>
      <c r="J29" s="27"/>
      <c r="K29" s="27"/>
      <c r="L29" s="28"/>
    </row>
    <row r="30" spans="1:12" ht="15.6">
      <c r="A30" s="23" t="s">
        <v>35</v>
      </c>
      <c r="B30" s="24"/>
      <c r="C30" s="24"/>
      <c r="D30" s="25"/>
      <c r="E30" s="25"/>
      <c r="F30" s="25"/>
      <c r="G30" s="26"/>
      <c r="H30" s="26" t="s">
        <v>36</v>
      </c>
      <c r="I30" s="27"/>
      <c r="J30" s="27"/>
      <c r="K30" s="27"/>
      <c r="L30" s="28"/>
    </row>
    <row r="31" spans="1:12" ht="15.6">
      <c r="A31" s="23"/>
      <c r="B31" s="24"/>
      <c r="C31" s="24"/>
      <c r="D31" s="25"/>
      <c r="E31" s="25"/>
      <c r="F31" s="25"/>
      <c r="G31" s="26"/>
      <c r="H31" s="26" t="s">
        <v>37</v>
      </c>
      <c r="I31" s="27"/>
      <c r="J31" s="27"/>
      <c r="K31" s="27"/>
      <c r="L31" s="28"/>
    </row>
    <row r="32" spans="1:12" ht="15.6">
      <c r="A32" s="407"/>
      <c r="B32" s="452"/>
      <c r="C32" s="452"/>
      <c r="D32" s="452"/>
      <c r="E32" s="452"/>
      <c r="F32" s="25"/>
      <c r="G32" s="26"/>
      <c r="H32" s="26" t="s">
        <v>38</v>
      </c>
      <c r="I32" s="27"/>
      <c r="J32" s="27"/>
      <c r="K32" s="27"/>
      <c r="L32" s="28"/>
    </row>
    <row r="33" spans="1:12" ht="15.6">
      <c r="A33" s="453"/>
      <c r="B33" s="452"/>
      <c r="C33" s="452"/>
      <c r="D33" s="452"/>
      <c r="E33" s="452"/>
      <c r="F33" s="25"/>
      <c r="G33" s="26"/>
      <c r="H33" s="26" t="s">
        <v>39</v>
      </c>
      <c r="I33" s="27"/>
      <c r="J33" s="27"/>
      <c r="K33" s="27"/>
      <c r="L33" s="28"/>
    </row>
    <row r="34" spans="1:12" ht="15" customHeight="1">
      <c r="A34" s="453"/>
      <c r="B34" s="452"/>
      <c r="C34" s="452"/>
      <c r="D34" s="452"/>
      <c r="E34" s="452"/>
      <c r="F34" s="25"/>
      <c r="G34" s="25"/>
      <c r="H34" s="25"/>
      <c r="I34" s="25"/>
      <c r="J34" s="25"/>
      <c r="K34" s="25"/>
      <c r="L34" s="29"/>
    </row>
    <row r="35" spans="1:12" ht="20.25" customHeight="1">
      <c r="A35" s="30"/>
      <c r="B35" s="24"/>
      <c r="C35" s="24"/>
      <c r="D35" s="25"/>
      <c r="E35" s="25"/>
      <c r="F35" s="25"/>
      <c r="G35" s="31"/>
      <c r="H35" s="502"/>
      <c r="I35" s="503"/>
      <c r="J35" s="503"/>
      <c r="K35" s="503"/>
      <c r="L35" s="504"/>
    </row>
    <row r="36" spans="1:12" ht="21" thickBot="1">
      <c r="A36" s="32"/>
      <c r="B36" s="24"/>
      <c r="C36" s="24"/>
      <c r="D36" s="25"/>
      <c r="E36" s="25"/>
      <c r="F36" s="25"/>
      <c r="G36" s="31"/>
      <c r="H36" s="503"/>
      <c r="I36" s="503"/>
      <c r="J36" s="503"/>
      <c r="K36" s="503"/>
      <c r="L36" s="504"/>
    </row>
    <row r="37" spans="1:12" ht="55.2">
      <c r="A37" s="33" t="s">
        <v>40</v>
      </c>
      <c r="B37" s="653" t="s">
        <v>5</v>
      </c>
      <c r="C37" s="653"/>
      <c r="D37" s="34" t="s">
        <v>6</v>
      </c>
      <c r="E37" s="34" t="s">
        <v>7</v>
      </c>
      <c r="F37" s="35" t="s">
        <v>8</v>
      </c>
      <c r="G37" s="76"/>
      <c r="H37" s="654" t="s">
        <v>3</v>
      </c>
      <c r="I37" s="655"/>
      <c r="J37" s="655"/>
      <c r="K37" s="655"/>
      <c r="L37" s="656"/>
    </row>
    <row r="38" spans="1:12" ht="15.75" customHeight="1">
      <c r="A38" s="97" t="s">
        <v>154</v>
      </c>
      <c r="B38" s="485">
        <v>1</v>
      </c>
      <c r="C38" s="485"/>
      <c r="D38" s="454" t="s">
        <v>41</v>
      </c>
      <c r="E38" s="41">
        <f>((([1]VANTAGE!AF38*'[1]MARK UP FOR RETAIL'!$D$14)*'[1]MARK UP FOR RETAIL'!$D$11)*'[1]MARK UP FOR RETAIL'!$D$5)+'[1]MARK UP FOR RETAIL'!$G$5</f>
        <v>1229.5152000000003</v>
      </c>
      <c r="F38" s="53">
        <f>((([1]VANTAGE!AG38*'[1]MARK UP FOR RETAIL'!$D$14)*'[1]MARK UP FOR RETAIL'!$D$11)*'[1]MARK UP FOR RETAIL'!$D$5)+'[1]MARK UP FOR RETAIL'!$G$5</f>
        <v>1478.5092000000002</v>
      </c>
      <c r="G38" s="37"/>
      <c r="H38" s="421">
        <f>(([1]VANTAGE!AI38*'[1]MARK UP FOR RETAIL'!$D$14)*'[1]MARK UP FOR RETAIL'!$D$11)*'[1]MARK UP FOR RETAIL'!$D$5</f>
        <v>709.85160000000008</v>
      </c>
      <c r="I38" s="398"/>
      <c r="J38" s="398"/>
      <c r="K38" s="398"/>
      <c r="L38" s="422"/>
    </row>
    <row r="39" spans="1:12" ht="15.6">
      <c r="A39" s="97" t="s">
        <v>155</v>
      </c>
      <c r="B39" s="485">
        <v>2</v>
      </c>
      <c r="C39" s="485"/>
      <c r="D39" s="454"/>
      <c r="E39" s="41">
        <f>((([1]VANTAGE!AF39*'[1]MARK UP FOR RETAIL'!$D$14)*'[1]MARK UP FOR RETAIL'!$D$11)*'[1]MARK UP FOR RETAIL'!$D$5)+'[1]MARK UP FOR RETAIL'!$G$5</f>
        <v>1420.1244000000002</v>
      </c>
      <c r="F39" s="53">
        <f>((([1]VANTAGE!AG39*'[1]MARK UP FOR RETAIL'!$D$14)*'[1]MARK UP FOR RETAIL'!$D$11)*'[1]MARK UP FOR RETAIL'!$D$5)+'[1]MARK UP FOR RETAIL'!$G$5</f>
        <v>1718.9172000000001</v>
      </c>
      <c r="G39" s="37"/>
      <c r="H39" s="421">
        <f>(([1]VANTAGE!AI39*'[1]MARK UP FOR RETAIL'!$D$14)*'[1]MARK UP FOR RETAIL'!$D$11)*'[1]MARK UP FOR RETAIL'!$D$5</f>
        <v>861.71040000000016</v>
      </c>
      <c r="I39" s="398"/>
      <c r="J39" s="398"/>
      <c r="K39" s="398"/>
      <c r="L39" s="422"/>
    </row>
    <row r="40" spans="1:12" ht="15.6">
      <c r="A40" s="97" t="s">
        <v>156</v>
      </c>
      <c r="B40" s="485">
        <v>2</v>
      </c>
      <c r="C40" s="485"/>
      <c r="D40" s="454"/>
      <c r="E40" s="41">
        <f>((([1]VANTAGE!AF40*'[1]MARK UP FOR RETAIL'!$D$14)*'[1]MARK UP FOR RETAIL'!$D$11)*'[1]MARK UP FOR RETAIL'!$D$5)+'[1]MARK UP FOR RETAIL'!$G$5</f>
        <v>1646.7948000000001</v>
      </c>
      <c r="F40" s="53">
        <f>((([1]VANTAGE!AG40*'[1]MARK UP FOR RETAIL'!$D$14)*'[1]MARK UP FOR RETAIL'!$D$11)*'[1]MARK UP FOR RETAIL'!$D$5)+'[1]MARK UP FOR RETAIL'!$G$5</f>
        <v>1974.78</v>
      </c>
      <c r="G40" s="37"/>
      <c r="H40" s="421">
        <f>(([1]VANTAGE!AI40*'[1]MARK UP FOR RETAIL'!$D$14)*'[1]MARK UP FOR RETAIL'!$D$11)*'[1]MARK UP FOR RETAIL'!$D$5</f>
        <v>1029.4613999999999</v>
      </c>
      <c r="I40" s="398"/>
      <c r="J40" s="398"/>
      <c r="K40" s="398"/>
      <c r="L40" s="422"/>
    </row>
    <row r="41" spans="1:12" ht="15.6">
      <c r="A41" s="97" t="s">
        <v>157</v>
      </c>
      <c r="B41" s="485">
        <v>2</v>
      </c>
      <c r="C41" s="485"/>
      <c r="D41" s="454"/>
      <c r="E41" s="41">
        <f>((([1]VANTAGE!AF41*'[1]MARK UP FOR RETAIL'!$D$14)*'[1]MARK UP FOR RETAIL'!$D$11)*'[1]MARK UP FOR RETAIL'!$D$5)+'[1]MARK UP FOR RETAIL'!$G$5</f>
        <v>1856.2932000000003</v>
      </c>
      <c r="F41" s="53">
        <f>((([1]VANTAGE!AG41*'[1]MARK UP FOR RETAIL'!$D$14)*'[1]MARK UP FOR RETAIL'!$D$11)*'[1]MARK UP FOR RETAIL'!$D$5)+'[1]MARK UP FOR RETAIL'!$G$5</f>
        <v>2208.3192000000004</v>
      </c>
      <c r="G41" s="37"/>
      <c r="H41" s="421">
        <f>(([1]VANTAGE!AI41*'[1]MARK UP FOR RETAIL'!$D$14)*'[1]MARK UP FOR RETAIL'!$D$11)*'[1]MARK UP FOR RETAIL'!$D$5</f>
        <v>1184.8518000000001</v>
      </c>
      <c r="I41" s="398"/>
      <c r="J41" s="398"/>
      <c r="K41" s="398"/>
      <c r="L41" s="422"/>
    </row>
    <row r="42" spans="1:12" ht="15.6">
      <c r="A42" s="97" t="s">
        <v>158</v>
      </c>
      <c r="B42" s="485">
        <v>3</v>
      </c>
      <c r="C42" s="485"/>
      <c r="D42" s="454"/>
      <c r="E42" s="41">
        <f>((([1]VANTAGE!AF42*'[1]MARK UP FOR RETAIL'!$D$14)*'[1]MARK UP FOR RETAIL'!$D$11)*'[1]MARK UP FOR RETAIL'!$D$5)+'[1]MARK UP FOR RETAIL'!$G$5</f>
        <v>2120.7420000000002</v>
      </c>
      <c r="F42" s="53">
        <f>((([1]VANTAGE!AG42*'[1]MARK UP FOR RETAIL'!$D$14)*'[1]MARK UP FOR RETAIL'!$D$11)*'[1]MARK UP FOR RETAIL'!$D$5)+'[1]MARK UP FOR RETAIL'!$G$5</f>
        <v>2508.8292000000001</v>
      </c>
      <c r="G42" s="37"/>
      <c r="H42" s="421">
        <f>(([1]VANTAGE!AI42*'[1]MARK UP FOR RETAIL'!$D$14)*'[1]MARK UP FOR RETAIL'!$D$11)*'[1]MARK UP FOR RETAIL'!$D$5</f>
        <v>1349.0712000000003</v>
      </c>
      <c r="I42" s="398"/>
      <c r="J42" s="398"/>
      <c r="K42" s="398"/>
      <c r="L42" s="422"/>
    </row>
    <row r="43" spans="1:12" ht="16.2" thickBot="1">
      <c r="A43" s="98" t="s">
        <v>159</v>
      </c>
      <c r="B43" s="486">
        <v>4</v>
      </c>
      <c r="C43" s="486"/>
      <c r="D43" s="455"/>
      <c r="E43" s="42">
        <f>((([1]VANTAGE!AF43*'[1]MARK UP FOR RETAIL'!$D$14)*'[1]MARK UP FOR RETAIL'!$D$11)*'[1]MARK UP FOR RETAIL'!$D$5)+'[1]MARK UP FOR RETAIL'!$G$5</f>
        <v>2409.2316000000001</v>
      </c>
      <c r="F43" s="54">
        <f>((([1]VANTAGE!AG43*'[1]MARK UP FOR RETAIL'!$D$14)*'[1]MARK UP FOR RETAIL'!$D$11)*'[1]MARK UP FOR RETAIL'!$D$5)+'[1]MARK UP FOR RETAIL'!$G$5</f>
        <v>2816.2080000000001</v>
      </c>
      <c r="G43" s="39"/>
      <c r="H43" s="418">
        <f>(([1]VANTAGE!AI43*'[1]MARK UP FOR RETAIL'!$D$14)*'[1]MARK UP FOR RETAIL'!$D$11)*'[1]MARK UP FOR RETAIL'!$D$5</f>
        <v>1539.7776000000001</v>
      </c>
      <c r="I43" s="419"/>
      <c r="J43" s="419"/>
      <c r="K43" s="419"/>
      <c r="L43" s="420"/>
    </row>
  </sheetData>
  <mergeCells count="58">
    <mergeCell ref="A1:L1"/>
    <mergeCell ref="A2:D4"/>
    <mergeCell ref="E3:G4"/>
    <mergeCell ref="K3:L4"/>
    <mergeCell ref="B5:C5"/>
    <mergeCell ref="J5:J19"/>
    <mergeCell ref="B6:C6"/>
    <mergeCell ref="D6:D15"/>
    <mergeCell ref="B7:C7"/>
    <mergeCell ref="B8:C8"/>
    <mergeCell ref="A19:D19"/>
    <mergeCell ref="E16:G16"/>
    <mergeCell ref="K8:L8"/>
    <mergeCell ref="K7:L7"/>
    <mergeCell ref="K6:L6"/>
    <mergeCell ref="K5:L5"/>
    <mergeCell ref="A23:L24"/>
    <mergeCell ref="A25:E26"/>
    <mergeCell ref="B9:C9"/>
    <mergeCell ref="B10:C10"/>
    <mergeCell ref="B11:C11"/>
    <mergeCell ref="B12:C12"/>
    <mergeCell ref="B13:C13"/>
    <mergeCell ref="B14:C14"/>
    <mergeCell ref="B15:C15"/>
    <mergeCell ref="A16:D16"/>
    <mergeCell ref="A17:D17"/>
    <mergeCell ref="A18:D18"/>
    <mergeCell ref="E18:G18"/>
    <mergeCell ref="K14:L14"/>
    <mergeCell ref="K13:L13"/>
    <mergeCell ref="K12:L12"/>
    <mergeCell ref="H25:L26"/>
    <mergeCell ref="A32:E34"/>
    <mergeCell ref="H35:L36"/>
    <mergeCell ref="B37:C37"/>
    <mergeCell ref="H38:L38"/>
    <mergeCell ref="H37:L37"/>
    <mergeCell ref="B43:C43"/>
    <mergeCell ref="D38:D43"/>
    <mergeCell ref="B38:C38"/>
    <mergeCell ref="B42:C42"/>
    <mergeCell ref="B39:C39"/>
    <mergeCell ref="B40:C40"/>
    <mergeCell ref="B41:C41"/>
    <mergeCell ref="K11:L11"/>
    <mergeCell ref="K10:L10"/>
    <mergeCell ref="K9:L9"/>
    <mergeCell ref="K19:L19"/>
    <mergeCell ref="K18:L18"/>
    <mergeCell ref="K17:L17"/>
    <mergeCell ref="K16:L16"/>
    <mergeCell ref="K15:L15"/>
    <mergeCell ref="H43:L43"/>
    <mergeCell ref="H42:L42"/>
    <mergeCell ref="H41:L41"/>
    <mergeCell ref="H40:L40"/>
    <mergeCell ref="H39:L3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42"/>
  <sheetViews>
    <sheetView workbookViewId="0">
      <selection sqref="A1:K42"/>
    </sheetView>
  </sheetViews>
  <sheetFormatPr defaultRowHeight="14.4"/>
  <cols>
    <col min="7" max="7" width="11.44140625" customWidth="1"/>
  </cols>
  <sheetData>
    <row r="1" spans="1:11" ht="44.4">
      <c r="A1" s="680" t="s">
        <v>165</v>
      </c>
      <c r="B1" s="681"/>
      <c r="C1" s="681"/>
      <c r="D1" s="681"/>
      <c r="E1" s="681"/>
      <c r="F1" s="681"/>
      <c r="G1" s="681"/>
      <c r="H1" s="681"/>
      <c r="I1" s="681"/>
      <c r="J1" s="681"/>
      <c r="K1" s="682"/>
    </row>
    <row r="2" spans="1:11" ht="44.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" customHeight="1">
      <c r="A3" s="668" t="s">
        <v>1</v>
      </c>
      <c r="B3" s="669"/>
      <c r="C3" s="669"/>
      <c r="D3" s="669"/>
      <c r="E3" s="403" t="s">
        <v>118</v>
      </c>
      <c r="F3" s="403"/>
      <c r="G3" s="403"/>
      <c r="H3" s="11"/>
      <c r="I3" s="11"/>
      <c r="J3" s="11"/>
      <c r="K3" s="11"/>
    </row>
    <row r="4" spans="1:11" ht="15" customHeight="1">
      <c r="A4" s="669"/>
      <c r="B4" s="669"/>
      <c r="C4" s="669"/>
      <c r="D4" s="669"/>
      <c r="E4" s="403"/>
      <c r="F4" s="403"/>
      <c r="G4" s="403"/>
      <c r="H4" s="12"/>
      <c r="I4" s="12"/>
      <c r="J4" s="440"/>
      <c r="K4" s="524"/>
    </row>
    <row r="5" spans="1:11" ht="15.75" customHeight="1">
      <c r="A5" s="683"/>
      <c r="B5" s="683"/>
      <c r="C5" s="683"/>
      <c r="D5" s="683"/>
      <c r="E5" s="438"/>
      <c r="F5" s="438"/>
      <c r="G5" s="438"/>
      <c r="H5" s="60"/>
      <c r="I5" s="12"/>
      <c r="J5" s="525"/>
      <c r="K5" s="525"/>
    </row>
    <row r="6" spans="1:11" ht="47.25" customHeight="1">
      <c r="A6" s="13" t="s">
        <v>40</v>
      </c>
      <c r="B6" s="51" t="s">
        <v>48</v>
      </c>
      <c r="C6" s="51" t="s">
        <v>119</v>
      </c>
      <c r="D6" s="51" t="s">
        <v>6</v>
      </c>
      <c r="E6" s="442" t="s">
        <v>166</v>
      </c>
      <c r="F6" s="443"/>
      <c r="G6" s="51" t="s">
        <v>121</v>
      </c>
      <c r="H6" s="99" t="s">
        <v>44</v>
      </c>
      <c r="I6" s="444"/>
      <c r="J6" s="675" t="s">
        <v>3</v>
      </c>
      <c r="K6" s="676"/>
    </row>
    <row r="7" spans="1:11" ht="15.75" customHeight="1">
      <c r="A7" s="96" t="s">
        <v>154</v>
      </c>
      <c r="B7" s="52">
        <v>1</v>
      </c>
      <c r="C7" s="52">
        <v>1</v>
      </c>
      <c r="D7" s="415" t="s">
        <v>12</v>
      </c>
      <c r="E7" s="379">
        <f>((('[1]TITAN 700'!T7*'[1]MARK UP FOR RETAIL'!$D$9)*'[1]MARK UP FOR RETAIL'!$D$11)*'[1]MARK UP FOR RETAIL'!$D$5)+'[1]MARK UP FOR RETAIL'!$G$5</f>
        <v>1815.0804000000003</v>
      </c>
      <c r="F7" s="380"/>
      <c r="G7" s="113">
        <f>((('[1]TITAN 700'!V7*'[1]MARK UP FOR RETAIL'!$D$9)*'[1]MARK UP FOR RETAIL'!$D$11)*'[1]MARK UP FOR RETAIL'!$D$5)+'[1]MARK UP FOR RETAIL'!$G$5</f>
        <v>2271.8556000000003</v>
      </c>
      <c r="H7" s="100">
        <f>('[1]TITAN 700'!W7*'[1]MARK UP FOR RETAIL'!$D$11)*'[1]MARK UP FOR RETAIL'!$D$5</f>
        <v>415.49760000000003</v>
      </c>
      <c r="I7" s="445"/>
      <c r="J7" s="379">
        <f>(('[1]TITAN 700'!Y7*'[1]MARK UP FOR RETAIL'!$D$11)*'[1]MARK UP FOR RETAIL'!$D$5)</f>
        <v>748.69920000000002</v>
      </c>
      <c r="K7" s="380"/>
    </row>
    <row r="8" spans="1:11" ht="15.6">
      <c r="A8" s="96" t="s">
        <v>155</v>
      </c>
      <c r="B8" s="52">
        <v>2</v>
      </c>
      <c r="C8" s="52">
        <v>1</v>
      </c>
      <c r="D8" s="416"/>
      <c r="E8" s="379">
        <f>((('[1]TITAN 700'!T8*'[1]MARK UP FOR RETAIL'!$D$9)*'[1]MARK UP FOR RETAIL'!$D$11)*'[1]MARK UP FOR RETAIL'!$D$5)+'[1]MARK UP FOR RETAIL'!$G$5</f>
        <v>2077.8120000000004</v>
      </c>
      <c r="F8" s="380"/>
      <c r="G8" s="113">
        <f>((('[1]TITAN 700'!V8*'[1]MARK UP FOR RETAIL'!$D$9)*'[1]MARK UP FOR RETAIL'!$D$11)*'[1]MARK UP FOR RETAIL'!$D$5)+'[1]MARK UP FOR RETAIL'!$G$5</f>
        <v>2594.6892000000003</v>
      </c>
      <c r="H8" s="100">
        <f>('[1]TITAN 700'!W8*'[1]MARK UP FOR RETAIL'!$D$11)*'[1]MARK UP FOR RETAIL'!$D$5</f>
        <v>488.07360000000006</v>
      </c>
      <c r="I8" s="445"/>
      <c r="J8" s="379">
        <f>(('[1]TITAN 700'!Y8*'[1]MARK UP FOR RETAIL'!$D$11)*'[1]MARK UP FOR RETAIL'!$D$5)</f>
        <v>881.13420000000019</v>
      </c>
      <c r="K8" s="380"/>
    </row>
    <row r="9" spans="1:11" ht="15.6">
      <c r="A9" s="96" t="s">
        <v>156</v>
      </c>
      <c r="B9" s="52">
        <v>2</v>
      </c>
      <c r="C9" s="52">
        <v>1</v>
      </c>
      <c r="D9" s="416"/>
      <c r="E9" s="379">
        <f>((('[1]TITAN 700'!T9*'[1]MARK UP FOR RETAIL'!$D$9)*'[1]MARK UP FOR RETAIL'!$D$11)*'[1]MARK UP FOR RETAIL'!$D$5)+'[1]MARK UP FOR RETAIL'!$G$5</f>
        <v>2335.3920000000003</v>
      </c>
      <c r="F9" s="380"/>
      <c r="G9" s="113">
        <f>((('[1]TITAN 700'!V9*'[1]MARK UP FOR RETAIL'!$D$9)*'[1]MARK UP FOR RETAIL'!$D$11)*'[1]MARK UP FOR RETAIL'!$D$5)+'[1]MARK UP FOR RETAIL'!$G$5</f>
        <v>2919.2400000000002</v>
      </c>
      <c r="H9" s="100">
        <f>('[1]TITAN 700'!W9*'[1]MARK UP FOR RETAIL'!$D$11)*'[1]MARK UP FOR RETAIL'!$D$5</f>
        <v>558.8352000000001</v>
      </c>
      <c r="I9" s="445"/>
      <c r="J9" s="379">
        <f>(('[1]TITAN 700'!Y9*'[1]MARK UP FOR RETAIL'!$D$11)*'[1]MARK UP FOR RETAIL'!$D$5)</f>
        <v>1029.4613999999999</v>
      </c>
      <c r="K9" s="380"/>
    </row>
    <row r="10" spans="1:11" ht="15.6">
      <c r="A10" s="96" t="s">
        <v>157</v>
      </c>
      <c r="B10" s="52">
        <v>2</v>
      </c>
      <c r="C10" s="52">
        <v>1</v>
      </c>
      <c r="D10" s="416"/>
      <c r="E10" s="379">
        <f>((('[1]TITAN 700'!T10*'[1]MARK UP FOR RETAIL'!$D$9)*'[1]MARK UP FOR RETAIL'!$D$11)*'[1]MARK UP FOR RETAIL'!$D$5)+'[1]MARK UP FOR RETAIL'!$G$5</f>
        <v>2599.8407999999999</v>
      </c>
      <c r="F10" s="380"/>
      <c r="G10" s="113">
        <f>((('[1]TITAN 700'!V10*'[1]MARK UP FOR RETAIL'!$D$9)*'[1]MARK UP FOR RETAIL'!$D$11)*'[1]MARK UP FOR RETAIL'!$D$5)+'[1]MARK UP FOR RETAIL'!$G$5</f>
        <v>3248.9424000000004</v>
      </c>
      <c r="H10" s="100">
        <f>('[1]TITAN 700'!W10*'[1]MARK UP FOR RETAIL'!$D$11)*'[1]MARK UP FOR RETAIL'!$D$5</f>
        <v>629.59680000000014</v>
      </c>
      <c r="I10" s="445"/>
      <c r="J10" s="379">
        <f>(('[1]TITAN 700'!Y10*'[1]MARK UP FOR RETAIL'!$D$11)*'[1]MARK UP FOR RETAIL'!$D$5)</f>
        <v>1179.5544000000002</v>
      </c>
      <c r="K10" s="380"/>
    </row>
    <row r="11" spans="1:11" ht="15.6">
      <c r="A11" s="96" t="s">
        <v>158</v>
      </c>
      <c r="B11" s="52">
        <v>4</v>
      </c>
      <c r="C11" s="52">
        <v>1</v>
      </c>
      <c r="D11" s="416"/>
      <c r="E11" s="379">
        <f>((('[1]TITAN 700'!T11*'[1]MARK UP FOR RETAIL'!$D$9)*'[1]MARK UP FOR RETAIL'!$D$11)*'[1]MARK UP FOR RETAIL'!$D$5)+'[1]MARK UP FOR RETAIL'!$G$5</f>
        <v>2927.8260000000005</v>
      </c>
      <c r="F11" s="380"/>
      <c r="G11" s="113">
        <f>((('[1]TITAN 700'!V11*'[1]MARK UP FOR RETAIL'!$D$9)*'[1]MARK UP FOR RETAIL'!$D$11)*'[1]MARK UP FOR RETAIL'!$D$5)+'[1]MARK UP FOR RETAIL'!$G$5</f>
        <v>3657.6360000000004</v>
      </c>
      <c r="H11" s="100">
        <f>('[1]TITAN 700'!W11*'[1]MARK UP FOR RETAIL'!$D$11)*'[1]MARK UP FOR RETAIL'!$D$5</f>
        <v>703.98720000000014</v>
      </c>
      <c r="I11" s="445"/>
      <c r="J11" s="379">
        <f>(('[1]TITAN 700'!Y11*'[1]MARK UP FOR RETAIL'!$D$11)*'[1]MARK UP FOR RETAIL'!$D$5)</f>
        <v>1334.9448000000002</v>
      </c>
      <c r="K11" s="380"/>
    </row>
    <row r="12" spans="1:11" ht="15.6">
      <c r="A12" s="96" t="s">
        <v>159</v>
      </c>
      <c r="B12" s="52">
        <v>4</v>
      </c>
      <c r="C12" s="52">
        <v>1</v>
      </c>
      <c r="D12" s="416"/>
      <c r="E12" s="379">
        <f>((('[1]TITAN 700'!T12*'[1]MARK UP FOR RETAIL'!$D$9)*'[1]MARK UP FOR RETAIL'!$D$11)*'[1]MARK UP FOR RETAIL'!$D$5)+'[1]MARK UP FOR RETAIL'!$G$5</f>
        <v>3279.8520000000003</v>
      </c>
      <c r="F12" s="380"/>
      <c r="G12" s="113">
        <f>((('[1]TITAN 700'!V12*'[1]MARK UP FOR RETAIL'!$D$9)*'[1]MARK UP FOR RETAIL'!$D$11)*'[1]MARK UP FOR RETAIL'!$D$5)+'[1]MARK UP FOR RETAIL'!$G$5</f>
        <v>4098.9564</v>
      </c>
      <c r="H12" s="100">
        <f>('[1]TITAN 700'!W12*'[1]MARK UP FOR RETAIL'!$D$11)*'[1]MARK UP FOR RETAIL'!$D$5</f>
        <v>772.93440000000021</v>
      </c>
      <c r="I12" s="445"/>
      <c r="J12" s="379">
        <f>(('[1]TITAN 700'!Y12*'[1]MARK UP FOR RETAIL'!$D$11)*'[1]MARK UP FOR RETAIL'!$D$5)</f>
        <v>1530.9486000000002</v>
      </c>
      <c r="K12" s="380"/>
    </row>
    <row r="13" spans="1:11" ht="15.6">
      <c r="A13" s="96" t="s">
        <v>160</v>
      </c>
      <c r="B13" s="52">
        <v>6</v>
      </c>
      <c r="C13" s="52">
        <v>1</v>
      </c>
      <c r="D13" s="416"/>
      <c r="E13" s="379">
        <f>((('[1]TITAN 700'!T13*'[1]MARK UP FOR RETAIL'!$D$9)*'[1]MARK UP FOR RETAIL'!$D$11)*'[1]MARK UP FOR RETAIL'!$D$5)+'[1]MARK UP FOR RETAIL'!$G$5</f>
        <v>3667.9392000000007</v>
      </c>
      <c r="F13" s="380"/>
      <c r="G13" s="113">
        <f>((('[1]TITAN 700'!V13*'[1]MARK UP FOR RETAIL'!$D$9)*'[1]MARK UP FOR RETAIL'!$D$11)*'[1]MARK UP FOR RETAIL'!$D$5)+'[1]MARK UP FOR RETAIL'!$G$5</f>
        <v>4586.6412000000009</v>
      </c>
      <c r="H13" s="100">
        <f>('[1]TITAN 700'!W13*'[1]MARK UP FOR RETAIL'!$D$11)*'[1]MARK UP FOR RETAIL'!$D$5</f>
        <v>847.3248000000001</v>
      </c>
      <c r="I13" s="445"/>
      <c r="J13" s="379">
        <f>(('[1]TITAN 700'!Y13*'[1]MARK UP FOR RETAIL'!$D$11)*'[1]MARK UP FOR RETAIL'!$D$5)</f>
        <v>1771.0974000000001</v>
      </c>
      <c r="K13" s="380"/>
    </row>
    <row r="14" spans="1:11" ht="15.6">
      <c r="A14" s="101" t="s">
        <v>161</v>
      </c>
      <c r="B14" s="52">
        <v>6</v>
      </c>
      <c r="C14" s="52">
        <v>1</v>
      </c>
      <c r="D14" s="416"/>
      <c r="E14" s="379">
        <f>((('[1]TITAN 700'!T14*'[1]MARK UP FOR RETAIL'!$D$9)*'[1]MARK UP FOR RETAIL'!$D$11)*'[1]MARK UP FOR RETAIL'!$D$5)+'[1]MARK UP FOR RETAIL'!$G$5</f>
        <v>4085.2188000000006</v>
      </c>
      <c r="F14" s="380"/>
      <c r="G14" s="113">
        <f>((('[1]TITAN 700'!V14*'[1]MARK UP FOR RETAIL'!$D$9)*'[1]MARK UP FOR RETAIL'!$D$11)*'[1]MARK UP FOR RETAIL'!$D$5)+'[1]MARK UP FOR RETAIL'!$G$5</f>
        <v>5103.5183999999999</v>
      </c>
      <c r="H14" s="100">
        <f>('[1]TITAN 700'!W14*'[1]MARK UP FOR RETAIL'!$D$11)*'[1]MARK UP FOR RETAIL'!$D$5</f>
        <v>916.27200000000005</v>
      </c>
      <c r="I14" s="445"/>
      <c r="J14" s="379">
        <f>(('[1]TITAN 700'!Y14*'[1]MARK UP FOR RETAIL'!$D$11)*'[1]MARK UP FOR RETAIL'!$D$5)</f>
        <v>2034.2016000000001</v>
      </c>
      <c r="K14" s="380"/>
    </row>
    <row r="15" spans="1:11" ht="15.75" customHeight="1">
      <c r="A15" s="570" t="s">
        <v>96</v>
      </c>
      <c r="B15" s="571"/>
      <c r="C15" s="572"/>
      <c r="D15" s="447"/>
      <c r="E15" s="379">
        <f>((('[1]TITAN 700'!T15*'[1]MARK UP FOR RETAIL'!$D$9)*'[1]MARK UP FOR RETAIL'!$D$11)*'[1]MARK UP FOR RETAIL'!$D$5)</f>
        <v>226.67040000000006</v>
      </c>
      <c r="F15" s="380"/>
      <c r="G15" s="113">
        <f>((('[1]TITAN 700'!V15*'[1]MARK UP FOR RETAIL'!$D$9)*'[1]MARK UP FOR RETAIL'!$D$11)*'[1]MARK UP FOR RETAIL'!$D$5)+'[1]MARK UP FOR RETAIL'!$G$5</f>
        <v>226.67040000000006</v>
      </c>
      <c r="H15" s="102" t="s">
        <v>23</v>
      </c>
      <c r="I15" s="445"/>
      <c r="J15" s="379">
        <f>(('[1]TITAN 700'!Y15*'[1]MARK UP FOR RETAIL'!$D$11)*'[1]MARK UP FOR RETAIL'!$D$5)</f>
        <v>135.96660000000003</v>
      </c>
      <c r="K15" s="380"/>
    </row>
    <row r="16" spans="1:11" ht="15.6">
      <c r="A16" s="573" t="s">
        <v>93</v>
      </c>
      <c r="B16" s="573"/>
      <c r="C16" s="573"/>
      <c r="D16" s="573"/>
      <c r="E16" s="379">
        <f>((('[1]TITAN 700'!T16*'[1]MARK UP FOR RETAIL'!$D$9)*'[1]MARK UP FOR RETAIL'!$D$11)*'[1]MARK UP FOR RETAIL'!$D$5)+'[1]MARK UP FOR RETAIL'!$G$5</f>
        <v>564.9588</v>
      </c>
      <c r="F16" s="380"/>
      <c r="G16" s="113">
        <f>((('[1]TITAN 700'!V16*'[1]MARK UP FOR RETAIL'!$D$9)*'[1]MARK UP FOR RETAIL'!$D$11)*'[1]MARK UP FOR RETAIL'!$D$5)+'[1]MARK UP FOR RETAIL'!$G$5</f>
        <v>587.28240000000017</v>
      </c>
      <c r="H16" s="100">
        <f>('[1]TITAN 700'!W16*'[1]MARK UP FOR RETAIL'!$D$11)*'[1]MARK UP FOR RETAIL'!$D$5</f>
        <v>68.947200000000009</v>
      </c>
      <c r="I16" s="445"/>
      <c r="J16" s="379">
        <f>(('[1]TITAN 700'!Y16*'[1]MARK UP FOR RETAIL'!$D$11)*'[1]MARK UP FOR RETAIL'!$D$5)</f>
        <v>248.9778</v>
      </c>
      <c r="K16" s="380"/>
    </row>
    <row r="17" spans="1:11" ht="15.6">
      <c r="A17" s="576" t="s">
        <v>24</v>
      </c>
      <c r="B17" s="577"/>
      <c r="C17" s="577"/>
      <c r="D17" s="578"/>
      <c r="E17" s="574">
        <f>(('[1]TITAN 700'!T17*'[1]MARK UP FOR RETAIL'!$D$10)*'[1]MARK UP FOR RETAIL'!$D$11)*'[1]MARK UP FOR RETAIL'!$D$7</f>
        <v>42.93</v>
      </c>
      <c r="F17" s="579"/>
      <c r="G17" s="575"/>
      <c r="H17" s="102" t="s">
        <v>23</v>
      </c>
      <c r="I17" s="445"/>
      <c r="J17" s="379">
        <f>(('[1]TITAN 700'!Y17*'[1]MARK UP FOR RETAIL'!$D$11)*'[1]MARK UP FOR RETAIL'!$D$5)</f>
        <v>33.550200000000004</v>
      </c>
      <c r="K17" s="380"/>
    </row>
    <row r="18" spans="1:11" ht="15.6">
      <c r="A18" s="426" t="s">
        <v>25</v>
      </c>
      <c r="B18" s="427"/>
      <c r="C18" s="427"/>
      <c r="D18" s="428"/>
      <c r="E18" s="450">
        <f>((('[1]TITAN 700'!T18*'[1]MARK UP FOR RETAIL'!$D$9)*'[1]MARK UP FOR RETAIL'!$D$11)*'[1]MARK UP FOR RETAIL'!$D$5)</f>
        <v>-106.46639999999999</v>
      </c>
      <c r="F18" s="451"/>
      <c r="G18" s="16">
        <f>((('[1]TITAN 700'!V18*'[1]MARK UP FOR RETAIL'!$D$9)*'[1]MARK UP FOR RETAIL'!$D$11)*'[1]MARK UP FOR RETAIL'!$D$5)</f>
        <v>-118.4868</v>
      </c>
      <c r="H18" s="103"/>
      <c r="I18" s="446"/>
      <c r="J18" s="405">
        <f>(('[1]TITAN 700'!Y18*'[1]MARK UP FOR RETAIL'!$D$11)*'[1]MARK UP FOR RETAIL'!$D$5)</f>
        <v>-40.613400000000006</v>
      </c>
      <c r="K18" s="406"/>
    </row>
    <row r="19" spans="1:11">
      <c r="A19" s="11"/>
      <c r="B19" s="19"/>
      <c r="C19" s="19"/>
      <c r="D19" s="11"/>
      <c r="E19" s="11"/>
      <c r="F19" s="11"/>
      <c r="G19" s="11"/>
      <c r="H19" s="11"/>
      <c r="I19" s="11"/>
      <c r="J19" s="11"/>
      <c r="K19" s="11"/>
    </row>
    <row r="20" spans="1:11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</row>
    <row r="21" spans="1:11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</row>
    <row r="22" spans="1:11" ht="15" thickBot="1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</row>
    <row r="23" spans="1:11" ht="15" customHeight="1">
      <c r="A23" s="657" t="s">
        <v>167</v>
      </c>
      <c r="B23" s="658"/>
      <c r="C23" s="658"/>
      <c r="D23" s="658"/>
      <c r="E23" s="658"/>
      <c r="F23" s="658"/>
      <c r="G23" s="658"/>
      <c r="H23" s="658"/>
      <c r="I23" s="658"/>
      <c r="J23" s="658"/>
      <c r="K23" s="659"/>
    </row>
    <row r="24" spans="1:11" ht="15" customHeight="1">
      <c r="A24" s="677"/>
      <c r="B24" s="678"/>
      <c r="C24" s="678"/>
      <c r="D24" s="678"/>
      <c r="E24" s="678"/>
      <c r="F24" s="678"/>
      <c r="G24" s="678"/>
      <c r="H24" s="678"/>
      <c r="I24" s="678"/>
      <c r="J24" s="678"/>
      <c r="K24" s="679"/>
    </row>
    <row r="25" spans="1:11" ht="20.399999999999999">
      <c r="A25" s="391" t="s">
        <v>27</v>
      </c>
      <c r="B25" s="392"/>
      <c r="C25" s="392"/>
      <c r="D25" s="392"/>
      <c r="E25" s="392"/>
      <c r="F25" s="65"/>
      <c r="G25" s="395" t="s">
        <v>28</v>
      </c>
      <c r="H25" s="395"/>
      <c r="I25" s="395"/>
      <c r="J25" s="395"/>
      <c r="K25" s="396"/>
    </row>
    <row r="26" spans="1:11" ht="20.399999999999999">
      <c r="A26" s="391"/>
      <c r="B26" s="392"/>
      <c r="C26" s="392"/>
      <c r="D26" s="392"/>
      <c r="E26" s="392"/>
      <c r="F26" s="65"/>
      <c r="G26" s="395"/>
      <c r="H26" s="395"/>
      <c r="I26" s="395"/>
      <c r="J26" s="395"/>
      <c r="K26" s="396"/>
    </row>
    <row r="27" spans="1:11" ht="15.6">
      <c r="A27" s="74" t="s">
        <v>123</v>
      </c>
      <c r="B27" s="24"/>
      <c r="C27" s="24"/>
      <c r="D27" s="25"/>
      <c r="E27" s="66"/>
      <c r="F27" s="66"/>
      <c r="G27" s="66" t="s">
        <v>30</v>
      </c>
      <c r="H27" s="25"/>
      <c r="I27" s="25"/>
      <c r="J27" s="25"/>
      <c r="K27" s="75"/>
    </row>
    <row r="28" spans="1:11" ht="15.6">
      <c r="A28" s="74" t="s">
        <v>31</v>
      </c>
      <c r="B28" s="24"/>
      <c r="C28" s="24"/>
      <c r="D28" s="568"/>
      <c r="E28" s="569"/>
      <c r="F28" s="66"/>
      <c r="G28" s="66" t="s">
        <v>164</v>
      </c>
      <c r="H28" s="25"/>
      <c r="I28" s="25"/>
      <c r="J28" s="25"/>
      <c r="K28" s="77"/>
    </row>
    <row r="29" spans="1:11" ht="15.6">
      <c r="A29" s="74" t="s">
        <v>33</v>
      </c>
      <c r="B29" s="24"/>
      <c r="C29" s="24"/>
      <c r="D29" s="569"/>
      <c r="E29" s="569"/>
      <c r="F29" s="66"/>
      <c r="G29" s="66" t="s">
        <v>114</v>
      </c>
      <c r="H29" s="25"/>
      <c r="I29" s="25"/>
      <c r="J29" s="25"/>
      <c r="K29" s="77"/>
    </row>
    <row r="30" spans="1:11" ht="15.6">
      <c r="A30" s="74" t="s">
        <v>124</v>
      </c>
      <c r="B30" s="24"/>
      <c r="C30" s="24"/>
      <c r="D30" s="569"/>
      <c r="E30" s="569"/>
      <c r="F30" s="66"/>
      <c r="G30" s="66" t="s">
        <v>37</v>
      </c>
      <c r="H30" s="25"/>
      <c r="I30" s="25"/>
      <c r="J30" s="25"/>
      <c r="K30" s="77"/>
    </row>
    <row r="31" spans="1:11" ht="15.6">
      <c r="A31" s="74" t="s">
        <v>58</v>
      </c>
      <c r="B31" s="24"/>
      <c r="C31" s="24"/>
      <c r="D31" s="569"/>
      <c r="E31" s="569"/>
      <c r="F31" s="66"/>
      <c r="G31" s="66" t="s">
        <v>38</v>
      </c>
      <c r="H31" s="25"/>
      <c r="I31" s="25"/>
      <c r="J31" s="25"/>
      <c r="K31" s="77"/>
    </row>
    <row r="32" spans="1:11" ht="15.6">
      <c r="A32" s="78" t="s">
        <v>125</v>
      </c>
      <c r="B32" s="24"/>
      <c r="C32" s="24"/>
      <c r="D32" s="569"/>
      <c r="E32" s="569"/>
      <c r="F32" s="66"/>
      <c r="G32" s="66" t="s">
        <v>39</v>
      </c>
      <c r="H32" s="25"/>
      <c r="I32" s="25"/>
      <c r="J32" s="25"/>
      <c r="K32" s="77"/>
    </row>
    <row r="33" spans="1:11" ht="15.6">
      <c r="A33" s="74" t="s">
        <v>126</v>
      </c>
      <c r="B33" s="24"/>
      <c r="C33" s="24"/>
      <c r="D33" s="25"/>
      <c r="E33" s="25"/>
      <c r="F33" s="66"/>
      <c r="G33" s="66"/>
      <c r="H33" s="25"/>
      <c r="I33" s="25"/>
      <c r="J33" s="25"/>
      <c r="K33" s="77"/>
    </row>
    <row r="34" spans="1:11" ht="15.6">
      <c r="A34" s="74"/>
      <c r="B34" s="24"/>
      <c r="C34" s="24"/>
      <c r="D34" s="25"/>
      <c r="E34" s="25"/>
      <c r="F34" s="66"/>
      <c r="G34" s="66"/>
      <c r="H34" s="25"/>
      <c r="I34" s="25"/>
      <c r="J34" s="25"/>
      <c r="K34" s="77"/>
    </row>
    <row r="35" spans="1:11" ht="20.25" customHeight="1">
      <c r="A35" s="30"/>
      <c r="B35" s="24"/>
      <c r="C35" s="24"/>
      <c r="D35" s="25"/>
      <c r="E35" s="25"/>
      <c r="F35" s="25"/>
      <c r="G35" s="502"/>
      <c r="H35" s="503"/>
      <c r="I35" s="503"/>
      <c r="J35" s="503"/>
      <c r="K35" s="504"/>
    </row>
    <row r="36" spans="1:11" ht="15" customHeight="1" thickBot="1">
      <c r="A36" s="32"/>
      <c r="B36" s="24"/>
      <c r="C36" s="24"/>
      <c r="D36" s="25"/>
      <c r="E36" s="25"/>
      <c r="F36" s="25"/>
      <c r="G36" s="503"/>
      <c r="H36" s="503"/>
      <c r="I36" s="503"/>
      <c r="J36" s="503"/>
      <c r="K36" s="504"/>
    </row>
    <row r="37" spans="1:11" ht="46.8">
      <c r="A37" s="104" t="s">
        <v>40</v>
      </c>
      <c r="B37" s="105" t="s">
        <v>127</v>
      </c>
      <c r="C37" s="105" t="s">
        <v>119</v>
      </c>
      <c r="D37" s="105" t="s">
        <v>6</v>
      </c>
      <c r="E37" s="105" t="s">
        <v>168</v>
      </c>
      <c r="F37" s="25"/>
      <c r="G37" s="654" t="s">
        <v>3</v>
      </c>
      <c r="H37" s="655"/>
      <c r="I37" s="655"/>
      <c r="J37" s="655"/>
      <c r="K37" s="656"/>
    </row>
    <row r="38" spans="1:11" ht="15.75" customHeight="1">
      <c r="A38" s="97" t="s">
        <v>154</v>
      </c>
      <c r="B38" s="52">
        <v>1</v>
      </c>
      <c r="C38" s="52">
        <v>1</v>
      </c>
      <c r="D38" s="454" t="s">
        <v>41</v>
      </c>
      <c r="E38" s="41">
        <f>((('[1]TITAN 700'!T38*'[1]MARK UP FOR RETAIL'!$D$14)*'[1]MARK UP FOR RETAIL'!$D$11)*'[1]MARK UP FOR RETAIL'!$D$5)+'[1]MARK UP FOR RETAIL'!$G$5</f>
        <v>2204.8847999999998</v>
      </c>
      <c r="F38" s="106"/>
      <c r="G38" s="421">
        <f>(('[1]TITAN 700'!V38*'[1]MARK UP FOR RETAIL'!$D$14)*'[1]MARK UP FOR RETAIL'!$D$11)*'[1]MARK UP FOR RETAIL'!$D$5</f>
        <v>893.49480000000017</v>
      </c>
      <c r="H38" s="398"/>
      <c r="I38" s="398"/>
      <c r="J38" s="398"/>
      <c r="K38" s="422"/>
    </row>
    <row r="39" spans="1:11" ht="15.6">
      <c r="A39" s="97" t="s">
        <v>155</v>
      </c>
      <c r="B39" s="52">
        <v>2</v>
      </c>
      <c r="C39" s="52">
        <v>1</v>
      </c>
      <c r="D39" s="485"/>
      <c r="E39" s="41">
        <f>((('[1]TITAN 700'!T39*'[1]MARK UP FOR RETAIL'!$D$14)*'[1]MARK UP FOR RETAIL'!$D$11)*'[1]MARK UP FOR RETAIL'!$D$5)+'[1]MARK UP FOR RETAIL'!$G$5</f>
        <v>2527.7184000000002</v>
      </c>
      <c r="F39" s="106"/>
      <c r="G39" s="421">
        <f>(('[1]TITAN 700'!V39*'[1]MARK UP FOR RETAIL'!$D$14)*'[1]MARK UP FOR RETAIL'!$D$11)*'[1]MARK UP FOR RETAIL'!$D$5</f>
        <v>1063.0116</v>
      </c>
      <c r="H39" s="398"/>
      <c r="I39" s="398"/>
      <c r="J39" s="398"/>
      <c r="K39" s="422"/>
    </row>
    <row r="40" spans="1:11" ht="15.6">
      <c r="A40" s="97" t="s">
        <v>156</v>
      </c>
      <c r="B40" s="52">
        <v>2</v>
      </c>
      <c r="C40" s="52">
        <v>1</v>
      </c>
      <c r="D40" s="485"/>
      <c r="E40" s="41">
        <f>((('[1]TITAN 700'!T40*'[1]MARK UP FOR RETAIL'!$D$14)*'[1]MARK UP FOR RETAIL'!$D$11)*'[1]MARK UP FOR RETAIL'!$D$5)+'[1]MARK UP FOR RETAIL'!$G$5</f>
        <v>2864.2896000000001</v>
      </c>
      <c r="F40" s="106"/>
      <c r="G40" s="421">
        <f>(('[1]TITAN 700'!V40*'[1]MARK UP FOR RETAIL'!$D$14)*'[1]MARK UP FOR RETAIL'!$D$11)*'[1]MARK UP FOR RETAIL'!$D$5</f>
        <v>1281.9708000000001</v>
      </c>
      <c r="H40" s="398"/>
      <c r="I40" s="398"/>
      <c r="J40" s="398"/>
      <c r="K40" s="422"/>
    </row>
    <row r="41" spans="1:11" ht="15.6">
      <c r="A41" s="97" t="s">
        <v>157</v>
      </c>
      <c r="B41" s="52">
        <v>2</v>
      </c>
      <c r="C41" s="52">
        <v>1</v>
      </c>
      <c r="D41" s="485"/>
      <c r="E41" s="41">
        <f>((('[1]TITAN 700'!T41*'[1]MARK UP FOR RETAIL'!$D$14)*'[1]MARK UP FOR RETAIL'!$D$11)*'[1]MARK UP FOR RETAIL'!$D$5)+'[1]MARK UP FOR RETAIL'!$G$5</f>
        <v>3183.6888000000004</v>
      </c>
      <c r="F41" s="106"/>
      <c r="G41" s="421">
        <f>(('[1]TITAN 700'!V41*'[1]MARK UP FOR RETAIL'!$D$14)*'[1]MARK UP FOR RETAIL'!$D$11)*'[1]MARK UP FOR RETAIL'!$D$5</f>
        <v>1476.2088000000001</v>
      </c>
      <c r="H41" s="398"/>
      <c r="I41" s="398"/>
      <c r="J41" s="398"/>
      <c r="K41" s="422"/>
    </row>
    <row r="42" spans="1:11" ht="16.2" thickBot="1">
      <c r="A42" s="98" t="s">
        <v>158</v>
      </c>
      <c r="B42" s="69">
        <v>4</v>
      </c>
      <c r="C42" s="69">
        <v>1</v>
      </c>
      <c r="D42" s="486"/>
      <c r="E42" s="42">
        <f>((('[1]TITAN 700'!T42*'[1]MARK UP FOR RETAIL'!$D$14)*'[1]MARK UP FOR RETAIL'!$D$11)*'[1]MARK UP FOR RETAIL'!$D$5)+'[1]MARK UP FOR RETAIL'!$G$5</f>
        <v>3575.2104000000004</v>
      </c>
      <c r="F42" s="107"/>
      <c r="G42" s="418">
        <f>(('[1]TITAN 700'!V42*'[1]MARK UP FOR RETAIL'!$D$14)*'[1]MARK UP FOR RETAIL'!$D$11)*'[1]MARK UP FOR RETAIL'!$D$5</f>
        <v>1677.51</v>
      </c>
      <c r="H42" s="419"/>
      <c r="I42" s="419"/>
      <c r="J42" s="419"/>
      <c r="K42" s="420"/>
    </row>
  </sheetData>
  <mergeCells count="48">
    <mergeCell ref="E3:G5"/>
    <mergeCell ref="E9:F9"/>
    <mergeCell ref="A15:C15"/>
    <mergeCell ref="E15:F15"/>
    <mergeCell ref="A1:K1"/>
    <mergeCell ref="A3:D5"/>
    <mergeCell ref="J4:K5"/>
    <mergeCell ref="E6:F6"/>
    <mergeCell ref="I6:I18"/>
    <mergeCell ref="D7:D15"/>
    <mergeCell ref="E7:F7"/>
    <mergeCell ref="E8:F8"/>
    <mergeCell ref="E10:F10"/>
    <mergeCell ref="E11:F11"/>
    <mergeCell ref="E12:F12"/>
    <mergeCell ref="E13:F13"/>
    <mergeCell ref="D28:E32"/>
    <mergeCell ref="G37:K37"/>
    <mergeCell ref="D38:D42"/>
    <mergeCell ref="A16:D16"/>
    <mergeCell ref="E16:F16"/>
    <mergeCell ref="A17:D17"/>
    <mergeCell ref="E17:G17"/>
    <mergeCell ref="A18:D18"/>
    <mergeCell ref="A23:K24"/>
    <mergeCell ref="A25:E26"/>
    <mergeCell ref="G25:K26"/>
    <mergeCell ref="G35:K36"/>
    <mergeCell ref="E18:F18"/>
    <mergeCell ref="J18:K18"/>
    <mergeCell ref="J17:K17"/>
    <mergeCell ref="J16:K16"/>
    <mergeCell ref="E14:F14"/>
    <mergeCell ref="J9:K9"/>
    <mergeCell ref="J8:K8"/>
    <mergeCell ref="J7:K7"/>
    <mergeCell ref="J6:K6"/>
    <mergeCell ref="J10:K10"/>
    <mergeCell ref="J15:K15"/>
    <mergeCell ref="J14:K14"/>
    <mergeCell ref="J13:K13"/>
    <mergeCell ref="J12:K12"/>
    <mergeCell ref="J11:K11"/>
    <mergeCell ref="G42:K42"/>
    <mergeCell ref="G41:K41"/>
    <mergeCell ref="G40:K40"/>
    <mergeCell ref="G39:K39"/>
    <mergeCell ref="G38:K3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43"/>
  <sheetViews>
    <sheetView workbookViewId="0">
      <selection sqref="A1:L43"/>
    </sheetView>
  </sheetViews>
  <sheetFormatPr defaultRowHeight="14.4"/>
  <cols>
    <col min="7" max="7" width="11.6640625" customWidth="1"/>
  </cols>
  <sheetData>
    <row r="1" spans="1:12" ht="44.4">
      <c r="A1" s="684" t="s">
        <v>169</v>
      </c>
      <c r="B1" s="685"/>
      <c r="C1" s="685"/>
      <c r="D1" s="685"/>
      <c r="E1" s="685"/>
      <c r="F1" s="685"/>
      <c r="G1" s="685"/>
      <c r="H1" s="685"/>
      <c r="I1" s="685"/>
      <c r="J1" s="685"/>
      <c r="K1" s="685"/>
      <c r="L1" s="686"/>
    </row>
    <row r="2" spans="1:12" ht="14.4" customHeight="1">
      <c r="A2" s="687" t="s">
        <v>1</v>
      </c>
      <c r="B2" s="688"/>
      <c r="C2" s="688"/>
      <c r="D2" s="688"/>
      <c r="E2" s="11"/>
      <c r="F2" s="11"/>
      <c r="G2" s="11"/>
      <c r="H2" s="11"/>
      <c r="I2" s="11"/>
      <c r="J2" s="11"/>
      <c r="K2" s="11"/>
      <c r="L2" s="11"/>
    </row>
    <row r="3" spans="1:12" ht="15" customHeight="1">
      <c r="A3" s="688"/>
      <c r="B3" s="688"/>
      <c r="C3" s="688"/>
      <c r="D3" s="688"/>
      <c r="E3" s="434" t="s">
        <v>2</v>
      </c>
      <c r="F3" s="520"/>
      <c r="G3" s="457"/>
      <c r="H3" s="12"/>
      <c r="I3" s="12"/>
      <c r="J3" s="12"/>
      <c r="K3" s="440" t="s">
        <v>3</v>
      </c>
      <c r="L3" s="524"/>
    </row>
    <row r="4" spans="1:12" ht="15" customHeight="1">
      <c r="A4" s="689"/>
      <c r="B4" s="689"/>
      <c r="C4" s="689"/>
      <c r="D4" s="689"/>
      <c r="E4" s="521"/>
      <c r="F4" s="522"/>
      <c r="G4" s="523"/>
      <c r="H4" s="12"/>
      <c r="I4" s="12"/>
      <c r="J4" s="12"/>
      <c r="K4" s="525"/>
      <c r="L4" s="525"/>
    </row>
    <row r="5" spans="1:12" ht="55.2">
      <c r="A5" s="13" t="s">
        <v>40</v>
      </c>
      <c r="B5" s="442" t="s">
        <v>5</v>
      </c>
      <c r="C5" s="443"/>
      <c r="D5" s="51" t="s">
        <v>6</v>
      </c>
      <c r="E5" s="51" t="s">
        <v>7</v>
      </c>
      <c r="F5" s="51" t="s">
        <v>8</v>
      </c>
      <c r="G5" s="51" t="s">
        <v>9</v>
      </c>
      <c r="H5" s="51" t="s">
        <v>10</v>
      </c>
      <c r="I5" s="14" t="s">
        <v>44</v>
      </c>
      <c r="J5" s="444"/>
      <c r="K5" s="693" t="s">
        <v>3</v>
      </c>
      <c r="L5" s="694"/>
    </row>
    <row r="6" spans="1:12" ht="29.4" customHeight="1">
      <c r="A6" s="59" t="s">
        <v>467</v>
      </c>
      <c r="B6" s="381">
        <v>0</v>
      </c>
      <c r="C6" s="382"/>
      <c r="D6" s="415" t="s">
        <v>78</v>
      </c>
      <c r="E6" s="41">
        <f>((([1]BELMONT!AR6*'[1]MARK UP FOR RETAIL'!$D$11)*'[1]MARK UP FOR RETAIL'!$D$9)*'[1]MARK UP FOR RETAIL'!$D$5)+'[1]MARK UP FOR RETAIL'!$G$5</f>
        <v>568.39319999999998</v>
      </c>
      <c r="F6" s="41">
        <f>((([1]BELMONT!AS6*'[1]MARK UP FOR RETAIL'!$D$11)*'[1]MARK UP FOR RETAIL'!$D$9)*'[1]MARK UP FOR RETAIL'!$D$5)+'[1]MARK UP FOR RETAIL'!$G$5</f>
        <v>745.26480000000004</v>
      </c>
      <c r="G6" s="41">
        <f>((([1]BELMONT!AT6*'[1]MARK UP FOR RETAIL'!$D$11)*'[1]MARK UP FOR RETAIL'!$D$9)*'[1]MARK UP FOR RETAIL'!$D$5)+'[1]MARK UP FOR RETAIL'!$G$5</f>
        <v>939.30840000000001</v>
      </c>
      <c r="H6" s="41">
        <f>(([1]BELMONT!AU6*'[1]MARK UP FOR RETAIL'!$D$10)*'[1]MARK UP FOR RETAIL'!$D$11)*'[1]MARK UP FOR RETAIL'!$D$7</f>
        <v>164.85120000000001</v>
      </c>
      <c r="I6" s="41">
        <f>([1]BELMONT!AV6*'[1]MARK UP FOR RETAIL'!$D$11)*'[1]MARK UP FOR RETAIL'!$D$5</f>
        <v>114.30720000000001</v>
      </c>
      <c r="J6" s="445"/>
      <c r="K6" s="379">
        <f>([1]BELMONT!AX6*'[1]MARK UP FOR RETAIL'!$D$11)*'[1]MARK UP FOR RETAIL'!$D$5</f>
        <v>319.60980000000006</v>
      </c>
      <c r="L6" s="380"/>
    </row>
    <row r="7" spans="1:12" ht="15.6">
      <c r="A7" s="96" t="s">
        <v>170</v>
      </c>
      <c r="B7" s="381">
        <v>1</v>
      </c>
      <c r="C7" s="382"/>
      <c r="D7" s="416"/>
      <c r="E7" s="41">
        <f>((([1]BELMONT!AR7*'[1]MARK UP FOR RETAIL'!$D$11)*'[1]MARK UP FOR RETAIL'!$D$9)*'[1]MARK UP FOR RETAIL'!$D$5)+'[1]MARK UP FOR RETAIL'!$G$5</f>
        <v>702.33480000000009</v>
      </c>
      <c r="F7" s="41">
        <f>((([1]BELMONT!AS7*'[1]MARK UP FOR RETAIL'!$D$11)*'[1]MARK UP FOR RETAIL'!$D$9)*'[1]MARK UP FOR RETAIL'!$D$5)+'[1]MARK UP FOR RETAIL'!$G$5</f>
        <v>916.98480000000018</v>
      </c>
      <c r="G7" s="41">
        <f>((([1]BELMONT!AT7*'[1]MARK UP FOR RETAIL'!$D$11)*'[1]MARK UP FOR RETAIL'!$D$9)*'[1]MARK UP FOR RETAIL'!$D$5)+'[1]MARK UP FOR RETAIL'!$G$5</f>
        <v>1188.3024</v>
      </c>
      <c r="H7" s="41">
        <f>(([1]BELMONT!AU7*'[1]MARK UP FOR RETAIL'!$D$10)*'[1]MARK UP FOR RETAIL'!$D$11)*'[1]MARK UP FOR RETAIL'!$D$7</f>
        <v>182.0232</v>
      </c>
      <c r="I7" s="41">
        <f>([1]BELMONT!AV7*'[1]MARK UP FOR RETAIL'!$D$11)*'[1]MARK UP FOR RETAIL'!$D$5</f>
        <v>410.05440000000004</v>
      </c>
      <c r="J7" s="445"/>
      <c r="K7" s="379">
        <f>([1]BELMONT!AX7*'[1]MARK UP FOR RETAIL'!$D$11)*'[1]MARK UP FOR RETAIL'!$D$5</f>
        <v>411.43140000000005</v>
      </c>
      <c r="L7" s="380"/>
    </row>
    <row r="8" spans="1:12" ht="15.6">
      <c r="A8" s="96" t="s">
        <v>171</v>
      </c>
      <c r="B8" s="381">
        <v>1</v>
      </c>
      <c r="C8" s="382"/>
      <c r="D8" s="416"/>
      <c r="E8" s="41">
        <f>((([1]BELMONT!AR8*'[1]MARK UP FOR RETAIL'!$D$11)*'[1]MARK UP FOR RETAIL'!$D$9)*'[1]MARK UP FOR RETAIL'!$D$5)+'[1]MARK UP FOR RETAIL'!$G$5</f>
        <v>827.69040000000007</v>
      </c>
      <c r="F8" s="41">
        <f>((([1]BELMONT!AS8*'[1]MARK UP FOR RETAIL'!$D$11)*'[1]MARK UP FOR RETAIL'!$D$9)*'[1]MARK UP FOR RETAIL'!$D$5)+'[1]MARK UP FOR RETAIL'!$G$5</f>
        <v>1081.836</v>
      </c>
      <c r="G8" s="41">
        <f>((([1]BELMONT!AT8*'[1]MARK UP FOR RETAIL'!$D$11)*'[1]MARK UP FOR RETAIL'!$D$9)*'[1]MARK UP FOR RETAIL'!$D$5)+'[1]MARK UP FOR RETAIL'!$G$5</f>
        <v>1433.8619999999999</v>
      </c>
      <c r="H8" s="41">
        <f>(([1]BELMONT!AU8*'[1]MARK UP FOR RETAIL'!$D$10)*'[1]MARK UP FOR RETAIL'!$D$11)*'[1]MARK UP FOR RETAIL'!$D$7</f>
        <v>199.1952</v>
      </c>
      <c r="I8" s="41">
        <f>([1]BELMONT!AV8*'[1]MARK UP FOR RETAIL'!$D$11)*'[1]MARK UP FOR RETAIL'!$D$5</f>
        <v>482.63040000000007</v>
      </c>
      <c r="J8" s="445"/>
      <c r="K8" s="379">
        <f>([1]BELMONT!AX8*'[1]MARK UP FOR RETAIL'!$D$11)*'[1]MARK UP FOR RETAIL'!$D$5</f>
        <v>508.55040000000002</v>
      </c>
      <c r="L8" s="380"/>
    </row>
    <row r="9" spans="1:12" ht="15.6">
      <c r="A9" s="96" t="s">
        <v>172</v>
      </c>
      <c r="B9" s="381">
        <v>2</v>
      </c>
      <c r="C9" s="382"/>
      <c r="D9" s="416"/>
      <c r="E9" s="41">
        <f>((([1]BELMONT!AR9*'[1]MARK UP FOR RETAIL'!$D$11)*'[1]MARK UP FOR RETAIL'!$D$9)*'[1]MARK UP FOR RETAIL'!$D$5)+'[1]MARK UP FOR RETAIL'!$G$5</f>
        <v>961.63200000000018</v>
      </c>
      <c r="F9" s="41">
        <f>((([1]BELMONT!AS9*'[1]MARK UP FOR RETAIL'!$D$11)*'[1]MARK UP FOR RETAIL'!$D$9)*'[1]MARK UP FOR RETAIL'!$D$5)+'[1]MARK UP FOR RETAIL'!$G$5</f>
        <v>1255.2732000000001</v>
      </c>
      <c r="G9" s="41">
        <f>((([1]BELMONT!AT9*'[1]MARK UP FOR RETAIL'!$D$11)*'[1]MARK UP FOR RETAIL'!$D$9)*'[1]MARK UP FOR RETAIL'!$D$5)+'[1]MARK UP FOR RETAIL'!$G$5</f>
        <v>1691.4420000000002</v>
      </c>
      <c r="H9" s="41">
        <f>(([1]BELMONT!AU9*'[1]MARK UP FOR RETAIL'!$D$10)*'[1]MARK UP FOR RETAIL'!$D$11)*'[1]MARK UP FOR RETAIL'!$D$7</f>
        <v>214.65</v>
      </c>
      <c r="I9" s="41">
        <f>([1]BELMONT!AV9*'[1]MARK UP FOR RETAIL'!$D$11)*'[1]MARK UP FOR RETAIL'!$D$5</f>
        <v>551.57760000000007</v>
      </c>
      <c r="J9" s="445"/>
      <c r="K9" s="379">
        <f>([1]BELMONT!AX9*'[1]MARK UP FOR RETAIL'!$D$11)*'[1]MARK UP FOR RETAIL'!$D$5</f>
        <v>616.26420000000007</v>
      </c>
      <c r="L9" s="380"/>
    </row>
    <row r="10" spans="1:12" ht="15.6">
      <c r="A10" s="96" t="s">
        <v>173</v>
      </c>
      <c r="B10" s="381">
        <v>2</v>
      </c>
      <c r="C10" s="382"/>
      <c r="D10" s="416"/>
      <c r="E10" s="41">
        <f>((([1]BELMONT!AR10*'[1]MARK UP FOR RETAIL'!$D$11)*'[1]MARK UP FOR RETAIL'!$D$9)*'[1]MARK UP FOR RETAIL'!$D$5)+'[1]MARK UP FOR RETAIL'!$G$5</f>
        <v>1121.3316000000002</v>
      </c>
      <c r="F10" s="41">
        <f>((([1]BELMONT!AS10*'[1]MARK UP FOR RETAIL'!$D$11)*'[1]MARK UP FOR RETAIL'!$D$9)*'[1]MARK UP FOR RETAIL'!$D$5)+'[1]MARK UP FOR RETAIL'!$G$5</f>
        <v>1442.4480000000001</v>
      </c>
      <c r="G10" s="41">
        <f>((([1]BELMONT!AT10*'[1]MARK UP FOR RETAIL'!$D$11)*'[1]MARK UP FOR RETAIL'!$D$9)*'[1]MARK UP FOR RETAIL'!$D$5)+'[1]MARK UP FOR RETAIL'!$G$5</f>
        <v>1961.0424000000003</v>
      </c>
      <c r="H10" s="41">
        <f>(([1]BELMONT!AU10*'[1]MARK UP FOR RETAIL'!$D$10)*'[1]MARK UP FOR RETAIL'!$D$11)*'[1]MARK UP FOR RETAIL'!$D$7</f>
        <v>230.10480000000001</v>
      </c>
      <c r="I10" s="41">
        <f>([1]BELMONT!AV10*'[1]MARK UP FOR RETAIL'!$D$11)*'[1]MARK UP FOR RETAIL'!$D$5</f>
        <v>624.1536000000001</v>
      </c>
      <c r="J10" s="445"/>
      <c r="K10" s="379">
        <f>([1]BELMONT!AX10*'[1]MARK UP FOR RETAIL'!$D$11)*'[1]MARK UP FOR RETAIL'!$D$5</f>
        <v>723.97800000000007</v>
      </c>
      <c r="L10" s="380"/>
    </row>
    <row r="11" spans="1:12" ht="15.6">
      <c r="A11" s="96" t="s">
        <v>174</v>
      </c>
      <c r="B11" s="381">
        <v>2</v>
      </c>
      <c r="C11" s="382"/>
      <c r="D11" s="416"/>
      <c r="E11" s="41">
        <f>((([1]BELMONT!AR11*'[1]MARK UP FOR RETAIL'!$D$11)*'[1]MARK UP FOR RETAIL'!$D$9)*'[1]MARK UP FOR RETAIL'!$D$5)+'[1]MARK UP FOR RETAIL'!$G$5</f>
        <v>1294.7688000000001</v>
      </c>
      <c r="F11" s="41">
        <f>((([1]BELMONT!AS11*'[1]MARK UP FOR RETAIL'!$D$11)*'[1]MARK UP FOR RETAIL'!$D$9)*'[1]MARK UP FOR RETAIL'!$D$5)+'[1]MARK UP FOR RETAIL'!$G$5</f>
        <v>1657.0980000000002</v>
      </c>
      <c r="G11" s="41">
        <f>((([1]BELMONT!AT11*'[1]MARK UP FOR RETAIL'!$D$11)*'[1]MARK UP FOR RETAIL'!$D$9)*'[1]MARK UP FOR RETAIL'!$D$5)+'[1]MARK UP FOR RETAIL'!$G$5</f>
        <v>2237.5116000000003</v>
      </c>
      <c r="H11" s="41">
        <f>(([1]BELMONT!AU11*'[1]MARK UP FOR RETAIL'!$D$10)*'[1]MARK UP FOR RETAIL'!$D$11)*'[1]MARK UP FOR RETAIL'!$D$7</f>
        <v>254.14560000000003</v>
      </c>
      <c r="I11" s="41">
        <f>([1]BELMONT!AV11*'[1]MARK UP FOR RETAIL'!$D$11)*'[1]MARK UP FOR RETAIL'!$D$5</f>
        <v>696.7296</v>
      </c>
      <c r="J11" s="445"/>
      <c r="K11" s="379">
        <f>([1]BELMONT!AX11*'[1]MARK UP FOR RETAIL'!$D$11)*'[1]MARK UP FOR RETAIL'!$D$5</f>
        <v>835.2234000000002</v>
      </c>
      <c r="L11" s="380"/>
    </row>
    <row r="12" spans="1:12" ht="15.6">
      <c r="A12" s="96" t="s">
        <v>175</v>
      </c>
      <c r="B12" s="381">
        <v>3</v>
      </c>
      <c r="C12" s="382"/>
      <c r="D12" s="416"/>
      <c r="E12" s="41">
        <f>((([1]BELMONT!AR12*'[1]MARK UP FOR RETAIL'!$D$11)*'[1]MARK UP FOR RETAIL'!$D$9)*'[1]MARK UP FOR RETAIL'!$D$5)+'[1]MARK UP FOR RETAIL'!$G$5</f>
        <v>1488.8124000000003</v>
      </c>
      <c r="F12" s="41">
        <f>((([1]BELMONT!AS12*'[1]MARK UP FOR RETAIL'!$D$11)*'[1]MARK UP FOR RETAIL'!$D$9)*'[1]MARK UP FOR RETAIL'!$D$5)+'[1]MARK UP FOR RETAIL'!$G$5</f>
        <v>1876.8996000000002</v>
      </c>
      <c r="G12" s="41">
        <f>((([1]BELMONT!AT12*'[1]MARK UP FOR RETAIL'!$D$11)*'[1]MARK UP FOR RETAIL'!$D$9)*'[1]MARK UP FOR RETAIL'!$D$5)+'[1]MARK UP FOR RETAIL'!$G$5</f>
        <v>2465.8992000000003</v>
      </c>
      <c r="H12" s="41">
        <f>(([1]BELMONT!AU12*'[1]MARK UP FOR RETAIL'!$D$10)*'[1]MARK UP FOR RETAIL'!$D$11)*'[1]MARK UP FOR RETAIL'!$D$7</f>
        <v>274.75200000000001</v>
      </c>
      <c r="I12" s="41">
        <f>([1]BELMONT!AV12*'[1]MARK UP FOR RETAIL'!$D$11)*'[1]MARK UP FOR RETAIL'!$D$5</f>
        <v>767.49120000000016</v>
      </c>
      <c r="J12" s="445"/>
      <c r="K12" s="379">
        <f>([1]BELMONT!AX12*'[1]MARK UP FOR RETAIL'!$D$11)*'[1]MARK UP FOR RETAIL'!$D$5</f>
        <v>946.46879999999999</v>
      </c>
      <c r="L12" s="380"/>
    </row>
    <row r="13" spans="1:12" ht="15.6">
      <c r="A13" s="96" t="s">
        <v>176</v>
      </c>
      <c r="B13" s="381">
        <v>4</v>
      </c>
      <c r="C13" s="382"/>
      <c r="D13" s="416"/>
      <c r="E13" s="41">
        <f>((([1]BELMONT!AR13*'[1]MARK UP FOR RETAIL'!$D$11)*'[1]MARK UP FOR RETAIL'!$D$9)*'[1]MARK UP FOR RETAIL'!$D$5)+'[1]MARK UP FOR RETAIL'!$G$5</f>
        <v>1718.9172000000001</v>
      </c>
      <c r="F13" s="41">
        <f>((([1]BELMONT!AS13*'[1]MARK UP FOR RETAIL'!$D$11)*'[1]MARK UP FOR RETAIL'!$D$9)*'[1]MARK UP FOR RETAIL'!$D$5)+'[1]MARK UP FOR RETAIL'!$G$5</f>
        <v>2136.1968000000002</v>
      </c>
      <c r="G13" s="41">
        <f>((([1]BELMONT!AT13*'[1]MARK UP FOR RETAIL'!$D$11)*'[1]MARK UP FOR RETAIL'!$D$9)*'[1]MARK UP FOR RETAIL'!$D$5)+'[1]MARK UP FOR RETAIL'!$G$5</f>
        <v>2697.7212</v>
      </c>
      <c r="H13" s="41">
        <f>(([1]BELMONT!AU13*'[1]MARK UP FOR RETAIL'!$D$10)*'[1]MARK UP FOR RETAIL'!$D$11)*'[1]MARK UP FOR RETAIL'!$D$7</f>
        <v>298.7928</v>
      </c>
      <c r="I13" s="41">
        <f>([1]BELMONT!AV13*'[1]MARK UP FOR RETAIL'!$D$11)*'[1]MARK UP FOR RETAIL'!$D$5</f>
        <v>838.25280000000009</v>
      </c>
      <c r="J13" s="445"/>
      <c r="K13" s="379">
        <f>([1]BELMONT!AX13*'[1]MARK UP FOR RETAIL'!$D$11)*'[1]MARK UP FOR RETAIL'!$D$5</f>
        <v>1098.3276000000001</v>
      </c>
      <c r="L13" s="380"/>
    </row>
    <row r="14" spans="1:12" ht="15.6">
      <c r="A14" s="96" t="s">
        <v>177</v>
      </c>
      <c r="B14" s="381">
        <v>5</v>
      </c>
      <c r="C14" s="382"/>
      <c r="D14" s="416"/>
      <c r="E14" s="41">
        <f>((([1]BELMONT!AR14*'[1]MARK UP FOR RETAIL'!$D$11)*'[1]MARK UP FOR RETAIL'!$D$9)*'[1]MARK UP FOR RETAIL'!$D$5)+'[1]MARK UP FOR RETAIL'!$G$5</f>
        <v>2014.2756000000002</v>
      </c>
      <c r="F14" s="41">
        <f>((([1]BELMONT!AS14*'[1]MARK UP FOR RETAIL'!$D$11)*'[1]MARK UP FOR RETAIL'!$D$9)*'[1]MARK UP FOR RETAIL'!$D$5)+'[1]MARK UP FOR RETAIL'!$G$5</f>
        <v>2474.4852000000001</v>
      </c>
      <c r="G14" s="41">
        <f>((([1]BELMONT!AT14*'[1]MARK UP FOR RETAIL'!$D$11)*'[1]MARK UP FOR RETAIL'!$D$9)*'[1]MARK UP FOR RETAIL'!$D$5)+'[1]MARK UP FOR RETAIL'!$G$5</f>
        <v>3075.5052000000001</v>
      </c>
      <c r="H14" s="41">
        <f>(([1]BELMONT!AU14*'[1]MARK UP FOR RETAIL'!$D$10)*'[1]MARK UP FOR RETAIL'!$D$11)*'[1]MARK UP FOR RETAIL'!$D$7</f>
        <v>314.24760000000003</v>
      </c>
      <c r="I14" s="41">
        <f>([1]BELMONT!AV14*'[1]MARK UP FOR RETAIL'!$D$11)*'[1]MARK UP FOR RETAIL'!$D$5</f>
        <v>910.8288</v>
      </c>
      <c r="J14" s="445"/>
      <c r="K14" s="379">
        <f>([1]BELMONT!AX14*'[1]MARK UP FOR RETAIL'!$D$11)*'[1]MARK UP FOR RETAIL'!$D$5</f>
        <v>1213.1046000000001</v>
      </c>
      <c r="L14" s="380"/>
    </row>
    <row r="15" spans="1:12" ht="15" customHeight="1">
      <c r="A15" s="101" t="s">
        <v>178</v>
      </c>
      <c r="B15" s="456">
        <v>6</v>
      </c>
      <c r="C15" s="457"/>
      <c r="D15" s="416"/>
      <c r="E15" s="41">
        <f>((([1]BELMONT!AR15*'[1]MARK UP FOR RETAIL'!$D$11)*'[1]MARK UP FOR RETAIL'!$D$9)*'[1]MARK UP FOR RETAIL'!$D$5)+'[1]MARK UP FOR RETAIL'!$G$5</f>
        <v>2287.3104000000003</v>
      </c>
      <c r="F15" s="41">
        <f>((([1]BELMONT!AS15*'[1]MARK UP FOR RETAIL'!$D$11)*'[1]MARK UP FOR RETAIL'!$D$9)*'[1]MARK UP FOR RETAIL'!$D$5)+'[1]MARK UP FOR RETAIL'!$G$5</f>
        <v>2804.1876000000002</v>
      </c>
      <c r="G15" s="41">
        <f>((([1]BELMONT!AT15*'[1]MARK UP FOR RETAIL'!$D$11)*'[1]MARK UP FOR RETAIL'!$D$9)*'[1]MARK UP FOR RETAIL'!$D$5)+'[1]MARK UP FOR RETAIL'!$G$5</f>
        <v>3432.6828000000005</v>
      </c>
      <c r="H15" s="41">
        <f>(([1]BELMONT!AU15*'[1]MARK UP FOR RETAIL'!$D$10)*'[1]MARK UP FOR RETAIL'!$D$11)*'[1]MARK UP FOR RETAIL'!$D$7</f>
        <v>334.85400000000004</v>
      </c>
      <c r="I15" s="41">
        <f>([1]BELMONT!AV15*'[1]MARK UP FOR RETAIL'!$D$11)*'[1]MARK UP FOR RETAIL'!$D$5</f>
        <v>981.59040000000016</v>
      </c>
      <c r="J15" s="445"/>
      <c r="K15" s="379">
        <f>([1]BELMONT!AX15*'[1]MARK UP FOR RETAIL'!$D$11)*'[1]MARK UP FOR RETAIL'!$D$5</f>
        <v>1281.9708000000001</v>
      </c>
      <c r="L15" s="380"/>
    </row>
    <row r="16" spans="1:12" ht="20.25" customHeight="1">
      <c r="A16" s="663" t="s">
        <v>179</v>
      </c>
      <c r="B16" s="663"/>
      <c r="C16" s="663"/>
      <c r="D16" s="663"/>
      <c r="E16" s="397">
        <f>((([1]BELMONT!AR16*'[1]MARK UP FOR RETAIL'!$D$11)*'[1]MARK UP FOR RETAIL'!$D$9)*'[1]MARK UP FOR RETAIL'!$D$5)</f>
        <v>109.9008</v>
      </c>
      <c r="F16" s="398"/>
      <c r="G16" s="399"/>
      <c r="H16" s="41">
        <f>(([1]BELMONT!AU16*'[1]MARK UP FOR RETAIL'!$D$10)*'[1]MARK UP FOR RETAIL'!$D$11)*'[1]MARK UP FOR RETAIL'!$D$7</f>
        <v>27.475200000000001</v>
      </c>
      <c r="I16" s="41" t="s">
        <v>23</v>
      </c>
      <c r="J16" s="445"/>
      <c r="K16" s="379">
        <f>([1]BELMONT!AX16*'[1]MARK UP FOR RETAIL'!$D$11)*'[1]MARK UP FOR RETAIL'!$D$5</f>
        <v>49.442400000000006</v>
      </c>
      <c r="L16" s="380"/>
    </row>
    <row r="17" spans="1:12" ht="15.6" customHeight="1">
      <c r="A17" s="663" t="s">
        <v>162</v>
      </c>
      <c r="B17" s="663"/>
      <c r="C17" s="663"/>
      <c r="D17" s="663"/>
      <c r="E17" s="41">
        <f>((([1]BELMONT!AR17*'[1]MARK UP FOR RETAIL'!$D$11)*'[1]MARK UP FOR RETAIL'!$D$9)*'[1]MARK UP FOR RETAIL'!$D$5)</f>
        <v>315.96480000000003</v>
      </c>
      <c r="F17" s="41">
        <f>((([1]BELMONT!AS17*'[1]MARK UP FOR RETAIL'!$D$11)*'[1]MARK UP FOR RETAIL'!$D$9)*'[1]MARK UP FOR RETAIL'!$D$5)</f>
        <v>417.27960000000013</v>
      </c>
      <c r="G17" s="41">
        <f>((([1]BELMONT!AT17*'[1]MARK UP FOR RETAIL'!$D$11)*'[1]MARK UP FOR RETAIL'!$D$9)*'[1]MARK UP FOR RETAIL'!$D$5)</f>
        <v>472.23</v>
      </c>
      <c r="H17" s="41">
        <f>(([1]BELMONT!AU17*'[1]MARK UP FOR RETAIL'!$D$10)*'[1]MARK UP FOR RETAIL'!$D$11)*'[1]MARK UP FOR RETAIL'!$D$7</f>
        <v>77.274000000000001</v>
      </c>
      <c r="I17" s="41">
        <f>([1]BELMONT!AV17*'[1]MARK UP FOR RETAIL'!$D$11)*'[1]MARK UP FOR RETAIL'!$D$5</f>
        <v>107.04960000000001</v>
      </c>
      <c r="J17" s="445"/>
      <c r="K17" s="379">
        <f>([1]BELMONT!AX17*'[1]MARK UP FOR RETAIL'!$D$11)*'[1]MARK UP FOR RETAIL'!$D$5</f>
        <v>199.53540000000001</v>
      </c>
      <c r="L17" s="380"/>
    </row>
    <row r="18" spans="1:12" ht="15.6" customHeight="1">
      <c r="A18" s="527" t="s">
        <v>24</v>
      </c>
      <c r="B18" s="528"/>
      <c r="C18" s="528"/>
      <c r="D18" s="529"/>
      <c r="E18" s="397">
        <f>(([1]BELMONT!AR18*'[1]MARK UP FOR RETAIL'!$D$10)*'[1]MARK UP FOR RETAIL'!$D$11)*'[1]MARK UP FOR RETAIL'!$D$7</f>
        <v>49.7988</v>
      </c>
      <c r="F18" s="398"/>
      <c r="G18" s="399"/>
      <c r="H18" s="41" t="s">
        <v>23</v>
      </c>
      <c r="I18" s="41" t="s">
        <v>23</v>
      </c>
      <c r="J18" s="445"/>
      <c r="K18" s="379">
        <f>([1]BELMONT!AX18*'[1]MARK UP FOR RETAIL'!$D$11)*'[1]MARK UP FOR RETAIL'!$D$5</f>
        <v>37.081800000000001</v>
      </c>
      <c r="L18" s="380"/>
    </row>
    <row r="19" spans="1:12" ht="15.75" customHeight="1">
      <c r="A19" s="538" t="s">
        <v>25</v>
      </c>
      <c r="B19" s="539"/>
      <c r="C19" s="539"/>
      <c r="D19" s="540"/>
      <c r="E19" s="16">
        <f>((([1]BELMONT!AR19*'[1]MARK UP FOR RETAIL'!$D$11)*'[1]MARK UP FOR RETAIL'!$D$9)*'[1]MARK UP FOR RETAIL'!$D$5)</f>
        <v>-80.708399999999997</v>
      </c>
      <c r="F19" s="16">
        <f>((([1]BELMONT!AS19*'[1]MARK UP FOR RETAIL'!$D$11)*'[1]MARK UP FOR RETAIL'!$D$9)*'[1]MARK UP FOR RETAIL'!$D$5)</f>
        <v>-125.35560000000002</v>
      </c>
      <c r="G19" s="16">
        <f>((([1]BELMONT!AT19*'[1]MARK UP FOR RETAIL'!$D$11)*'[1]MARK UP FOR RETAIL'!$D$9)*'[1]MARK UP FOR RETAIL'!$D$5)</f>
        <v>-145.96200000000002</v>
      </c>
      <c r="H19" s="16">
        <f>(([1]BELMONT!AU19*'[1]MARK UP FOR RETAIL'!$D$10)*'[1]MARK UP FOR RETAIL'!$D$11)*'[1]MARK UP FOR RETAIL'!$D$7</f>
        <v>-24.040800000000001</v>
      </c>
      <c r="I19" s="17"/>
      <c r="J19" s="446"/>
      <c r="K19" s="450">
        <f>([1]BELMONT!AX19*'[1]MARK UP FOR RETAIL'!$D$11)*'[1]MARK UP FOR RETAIL'!$D$5</f>
        <v>-65.334600000000009</v>
      </c>
      <c r="L19" s="451"/>
    </row>
    <row r="20" spans="1:12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15" thickBot="1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4.4" customHeight="1">
      <c r="A22" s="695" t="s">
        <v>180</v>
      </c>
      <c r="B22" s="696"/>
      <c r="C22" s="696"/>
      <c r="D22" s="696"/>
      <c r="E22" s="696"/>
      <c r="F22" s="696"/>
      <c r="G22" s="696"/>
      <c r="H22" s="696"/>
      <c r="I22" s="696"/>
      <c r="J22" s="696"/>
      <c r="K22" s="696"/>
      <c r="L22" s="697"/>
    </row>
    <row r="23" spans="1:12" ht="14.4" customHeight="1">
      <c r="A23" s="698"/>
      <c r="B23" s="699"/>
      <c r="C23" s="699"/>
      <c r="D23" s="699"/>
      <c r="E23" s="699"/>
      <c r="F23" s="699"/>
      <c r="G23" s="699"/>
      <c r="H23" s="699"/>
      <c r="I23" s="699"/>
      <c r="J23" s="699"/>
      <c r="K23" s="699"/>
      <c r="L23" s="700"/>
    </row>
    <row r="24" spans="1:12" ht="20.399999999999999">
      <c r="A24" s="391" t="s">
        <v>27</v>
      </c>
      <c r="B24" s="392"/>
      <c r="C24" s="392"/>
      <c r="D24" s="392"/>
      <c r="E24" s="392"/>
      <c r="F24" s="20"/>
      <c r="G24" s="21"/>
      <c r="H24" s="393" t="s">
        <v>28</v>
      </c>
      <c r="I24" s="393"/>
      <c r="J24" s="393"/>
      <c r="K24" s="393"/>
      <c r="L24" s="394"/>
    </row>
    <row r="25" spans="1:12" ht="20.399999999999999">
      <c r="A25" s="391"/>
      <c r="B25" s="392"/>
      <c r="C25" s="392"/>
      <c r="D25" s="392"/>
      <c r="E25" s="392"/>
      <c r="F25" s="20"/>
      <c r="G25" s="22"/>
      <c r="H25" s="395"/>
      <c r="I25" s="395"/>
      <c r="J25" s="395"/>
      <c r="K25" s="395"/>
      <c r="L25" s="396"/>
    </row>
    <row r="26" spans="1:12" ht="20.399999999999999">
      <c r="A26" s="108"/>
      <c r="B26" s="65"/>
      <c r="C26" s="65"/>
      <c r="D26" s="65"/>
      <c r="E26" s="65"/>
      <c r="F26" s="20"/>
      <c r="G26" s="66"/>
      <c r="H26" s="66" t="s">
        <v>31</v>
      </c>
      <c r="I26" s="109"/>
      <c r="J26" s="109"/>
      <c r="K26" s="109"/>
      <c r="L26" s="110"/>
    </row>
    <row r="27" spans="1:12" ht="15.6">
      <c r="A27" s="23" t="s">
        <v>29</v>
      </c>
      <c r="B27" s="24"/>
      <c r="C27" s="24"/>
      <c r="D27" s="25"/>
      <c r="E27" s="25"/>
      <c r="F27" s="25"/>
      <c r="G27" s="26"/>
      <c r="H27" s="26" t="s">
        <v>30</v>
      </c>
      <c r="I27" s="27"/>
      <c r="J27" s="27"/>
      <c r="K27" s="27"/>
      <c r="L27" s="28"/>
    </row>
    <row r="28" spans="1:12" ht="15.6">
      <c r="A28" s="23" t="s">
        <v>33</v>
      </c>
      <c r="B28" s="24"/>
      <c r="C28" s="24"/>
      <c r="D28" s="25"/>
      <c r="E28" s="25"/>
      <c r="F28" s="25"/>
      <c r="G28" s="26"/>
      <c r="H28" s="26" t="s">
        <v>164</v>
      </c>
      <c r="I28" s="27"/>
      <c r="J28" s="27"/>
      <c r="K28" s="27"/>
      <c r="L28" s="28"/>
    </row>
    <row r="29" spans="1:12" ht="15.6">
      <c r="A29" s="23" t="s">
        <v>35</v>
      </c>
      <c r="B29" s="24"/>
      <c r="C29" s="24"/>
      <c r="D29" s="25"/>
      <c r="E29" s="25"/>
      <c r="F29" s="25"/>
      <c r="G29" s="26"/>
      <c r="H29" s="26" t="s">
        <v>34</v>
      </c>
      <c r="I29" s="27"/>
      <c r="J29" s="27"/>
      <c r="K29" s="27"/>
      <c r="L29" s="28"/>
    </row>
    <row r="30" spans="1:12" ht="15.6">
      <c r="A30" s="23"/>
      <c r="B30" s="24"/>
      <c r="C30" s="24"/>
      <c r="D30" s="25"/>
      <c r="E30" s="25"/>
      <c r="F30" s="25"/>
      <c r="G30" s="26"/>
      <c r="H30" s="26" t="s">
        <v>36</v>
      </c>
      <c r="I30" s="27"/>
      <c r="J30" s="27"/>
      <c r="K30" s="27"/>
      <c r="L30" s="28"/>
    </row>
    <row r="31" spans="1:12" ht="15.6">
      <c r="A31" s="23"/>
      <c r="B31" s="24"/>
      <c r="C31" s="24"/>
      <c r="D31" s="25"/>
      <c r="E31" s="25"/>
      <c r="F31" s="25"/>
      <c r="G31" s="26"/>
      <c r="H31" s="26" t="s">
        <v>37</v>
      </c>
      <c r="I31" s="27"/>
      <c r="J31" s="27"/>
      <c r="K31" s="27"/>
      <c r="L31" s="28"/>
    </row>
    <row r="32" spans="1:12" ht="15.6">
      <c r="A32" s="407"/>
      <c r="B32" s="452"/>
      <c r="C32" s="452"/>
      <c r="D32" s="452"/>
      <c r="E32" s="452"/>
      <c r="F32" s="25"/>
      <c r="G32" s="26"/>
      <c r="H32" s="26" t="s">
        <v>38</v>
      </c>
      <c r="I32" s="27"/>
      <c r="J32" s="27"/>
      <c r="K32" s="27"/>
      <c r="L32" s="28"/>
    </row>
    <row r="33" spans="1:12" ht="15.6">
      <c r="A33" s="453"/>
      <c r="B33" s="452"/>
      <c r="C33" s="452"/>
      <c r="D33" s="452"/>
      <c r="E33" s="452"/>
      <c r="F33" s="25"/>
      <c r="G33" s="26"/>
      <c r="H33" s="26" t="s">
        <v>39</v>
      </c>
      <c r="I33" s="27"/>
      <c r="J33" s="27"/>
      <c r="K33" s="27"/>
      <c r="L33" s="28"/>
    </row>
    <row r="34" spans="1:12" ht="14.4" customHeight="1">
      <c r="A34" s="453"/>
      <c r="B34" s="452"/>
      <c r="C34" s="452"/>
      <c r="D34" s="452"/>
      <c r="E34" s="452"/>
      <c r="F34" s="25"/>
      <c r="G34" s="25"/>
      <c r="H34" s="25"/>
      <c r="I34" s="25"/>
      <c r="J34" s="25"/>
      <c r="K34" s="25"/>
      <c r="L34" s="29"/>
    </row>
    <row r="35" spans="1:12" ht="20.399999999999999">
      <c r="A35" s="30"/>
      <c r="B35" s="24"/>
      <c r="C35" s="24"/>
      <c r="D35" s="25"/>
      <c r="E35" s="25"/>
      <c r="F35" s="25"/>
      <c r="G35" s="31"/>
      <c r="H35" s="502"/>
      <c r="I35" s="503"/>
      <c r="J35" s="503"/>
      <c r="K35" s="503"/>
      <c r="L35" s="503"/>
    </row>
    <row r="36" spans="1:12" ht="21" thickBot="1">
      <c r="A36" s="32"/>
      <c r="B36" s="24"/>
      <c r="C36" s="24"/>
      <c r="D36" s="25"/>
      <c r="E36" s="25"/>
      <c r="F36" s="25"/>
      <c r="G36" s="31"/>
      <c r="H36" s="503"/>
      <c r="I36" s="503"/>
      <c r="J36" s="503"/>
      <c r="K36" s="503"/>
      <c r="L36" s="503"/>
    </row>
    <row r="37" spans="1:12" ht="55.2">
      <c r="A37" s="33" t="s">
        <v>40</v>
      </c>
      <c r="B37" s="653" t="s">
        <v>5</v>
      </c>
      <c r="C37" s="653"/>
      <c r="D37" s="34" t="s">
        <v>6</v>
      </c>
      <c r="E37" s="34" t="s">
        <v>7</v>
      </c>
      <c r="F37" s="35" t="s">
        <v>8</v>
      </c>
      <c r="G37" s="76"/>
      <c r="H37" s="690" t="s">
        <v>3</v>
      </c>
      <c r="I37" s="691"/>
      <c r="J37" s="691"/>
      <c r="K37" s="691"/>
      <c r="L37" s="692"/>
    </row>
    <row r="38" spans="1:12" ht="15.6" customHeight="1">
      <c r="A38" s="97" t="s">
        <v>171</v>
      </c>
      <c r="B38" s="485">
        <v>1</v>
      </c>
      <c r="C38" s="485"/>
      <c r="D38" s="454" t="s">
        <v>41</v>
      </c>
      <c r="E38" s="41">
        <f>((([1]BELMONT!AR38*'[1]MARK UP FOR RETAIL'!$D$14)*'[1]MARK UP FOR RETAIL'!$D$11)*'[1]MARK UP FOR RETAIL'!$D$5)+'[1]MARK UP FOR RETAIL'!$G$5</f>
        <v>1329.1128000000001</v>
      </c>
      <c r="F38" s="53">
        <f>((([1]BELMONT!AS38*'[1]MARK UP FOR RETAIL'!$D$14)*'[1]MARK UP FOR RETAIL'!$D$11)*'[1]MARK UP FOR RETAIL'!$D$5)+'[1]MARK UP FOR RETAIL'!$G$5</f>
        <v>1583.2584000000002</v>
      </c>
      <c r="G38" s="37"/>
      <c r="H38" s="421">
        <f>(([1]BELMONT!AU38*'[1]MARK UP FOR RETAIL'!$D$14)*'[1]MARK UP FOR RETAIL'!$D$11)*'[1]MARK UP FOR RETAIL'!$D$5</f>
        <v>750.46500000000015</v>
      </c>
      <c r="I38" s="398"/>
      <c r="J38" s="398"/>
      <c r="K38" s="398"/>
      <c r="L38" s="422"/>
    </row>
    <row r="39" spans="1:12" ht="15.6">
      <c r="A39" s="97" t="s">
        <v>172</v>
      </c>
      <c r="B39" s="485">
        <v>2</v>
      </c>
      <c r="C39" s="485"/>
      <c r="D39" s="454"/>
      <c r="E39" s="41">
        <f>((([1]BELMONT!AR39*'[1]MARK UP FOR RETAIL'!$D$14)*'[1]MARK UP FOR RETAIL'!$D$11)*'[1]MARK UP FOR RETAIL'!$D$5)+'[1]MARK UP FOR RETAIL'!$G$5</f>
        <v>1526.5908000000002</v>
      </c>
      <c r="F39" s="53">
        <f>((([1]BELMONT!AS39*'[1]MARK UP FOR RETAIL'!$D$14)*'[1]MARK UP FOR RETAIL'!$D$11)*'[1]MARK UP FOR RETAIL'!$D$5)+'[1]MARK UP FOR RETAIL'!$G$5</f>
        <v>1823.6664000000001</v>
      </c>
      <c r="G39" s="37"/>
      <c r="H39" s="421">
        <f>(([1]BELMONT!AU39*'[1]MARK UP FOR RETAIL'!$D$14)*'[1]MARK UP FOR RETAIL'!$D$11)*'[1]MARK UP FOR RETAIL'!$D$5</f>
        <v>904.08960000000013</v>
      </c>
      <c r="I39" s="398"/>
      <c r="J39" s="398"/>
      <c r="K39" s="398"/>
      <c r="L39" s="422"/>
    </row>
    <row r="40" spans="1:12" ht="15.6">
      <c r="A40" s="97" t="s">
        <v>173</v>
      </c>
      <c r="B40" s="485">
        <v>2</v>
      </c>
      <c r="C40" s="485"/>
      <c r="D40" s="454"/>
      <c r="E40" s="41">
        <f>((([1]BELMONT!AR40*'[1]MARK UP FOR RETAIL'!$D$14)*'[1]MARK UP FOR RETAIL'!$D$11)*'[1]MARK UP FOR RETAIL'!$D$5)+'[1]MARK UP FOR RETAIL'!$G$5</f>
        <v>1763.5644000000002</v>
      </c>
      <c r="F40" s="53">
        <f>((([1]BELMONT!AS40*'[1]MARK UP FOR RETAIL'!$D$14)*'[1]MARK UP FOR RETAIL'!$D$11)*'[1]MARK UP FOR RETAIL'!$D$5)+'[1]MARK UP FOR RETAIL'!$G$5</f>
        <v>2084.6808000000001</v>
      </c>
      <c r="G40" s="37"/>
      <c r="H40" s="421">
        <f>(([1]BELMONT!AU40*'[1]MARK UP FOR RETAIL'!$D$14)*'[1]MARK UP FOR RETAIL'!$D$11)*'[1]MARK UP FOR RETAIL'!$D$5</f>
        <v>1071.8406</v>
      </c>
      <c r="I40" s="398"/>
      <c r="J40" s="398"/>
      <c r="K40" s="398"/>
      <c r="L40" s="422"/>
    </row>
    <row r="41" spans="1:12" ht="15.6">
      <c r="A41" s="97" t="s">
        <v>174</v>
      </c>
      <c r="B41" s="485">
        <v>2</v>
      </c>
      <c r="C41" s="485"/>
      <c r="D41" s="454"/>
      <c r="E41" s="41">
        <f>((([1]BELMONT!AR41*'[1]MARK UP FOR RETAIL'!$D$14)*'[1]MARK UP FOR RETAIL'!$D$11)*'[1]MARK UP FOR RETAIL'!$D$5)+'[1]MARK UP FOR RETAIL'!$G$5</f>
        <v>1993.6692000000003</v>
      </c>
      <c r="F41" s="53">
        <f>((([1]BELMONT!AS41*'[1]MARK UP FOR RETAIL'!$D$14)*'[1]MARK UP FOR RETAIL'!$D$11)*'[1]MARK UP FOR RETAIL'!$D$5)+'[1]MARK UP FOR RETAIL'!$G$5</f>
        <v>2352.5640000000003</v>
      </c>
      <c r="G41" s="37"/>
      <c r="H41" s="421">
        <f>(([1]BELMONT!AU41*'[1]MARK UP FOR RETAIL'!$D$14)*'[1]MARK UP FOR RETAIL'!$D$11)*'[1]MARK UP FOR RETAIL'!$D$5</f>
        <v>1225.4652000000001</v>
      </c>
      <c r="I41" s="398"/>
      <c r="J41" s="398"/>
      <c r="K41" s="398"/>
      <c r="L41" s="422"/>
    </row>
    <row r="42" spans="1:12" ht="15.6">
      <c r="A42" s="97" t="s">
        <v>175</v>
      </c>
      <c r="B42" s="485">
        <v>3</v>
      </c>
      <c r="C42" s="485"/>
      <c r="D42" s="454"/>
      <c r="E42" s="41">
        <f>((([1]BELMONT!AR42*'[1]MARK UP FOR RETAIL'!$D$14)*'[1]MARK UP FOR RETAIL'!$D$11)*'[1]MARK UP FOR RETAIL'!$D$5)+'[1]MARK UP FOR RETAIL'!$G$5</f>
        <v>2246.0976000000001</v>
      </c>
      <c r="F42" s="53">
        <f>((([1]BELMONT!AS42*'[1]MARK UP FOR RETAIL'!$D$14)*'[1]MARK UP FOR RETAIL'!$D$11)*'[1]MARK UP FOR RETAIL'!$D$5)+'[1]MARK UP FOR RETAIL'!$G$5</f>
        <v>2637.6192000000001</v>
      </c>
      <c r="G42" s="37"/>
      <c r="H42" s="421">
        <f>(([1]BELMONT!AU42*'[1]MARK UP FOR RETAIL'!$D$14)*'[1]MARK UP FOR RETAIL'!$D$11)*'[1]MARK UP FOR RETAIL'!$D$5</f>
        <v>1386.153</v>
      </c>
      <c r="I42" s="398"/>
      <c r="J42" s="398"/>
      <c r="K42" s="398"/>
      <c r="L42" s="422"/>
    </row>
    <row r="43" spans="1:12" ht="16.2" thickBot="1">
      <c r="A43" s="98" t="s">
        <v>176</v>
      </c>
      <c r="B43" s="486">
        <v>4</v>
      </c>
      <c r="C43" s="486"/>
      <c r="D43" s="455"/>
      <c r="E43" s="42">
        <f>((([1]BELMONT!AR43*'[1]MARK UP FOR RETAIL'!$D$14)*'[1]MARK UP FOR RETAIL'!$D$11)*'[1]MARK UP FOR RETAIL'!$D$5)+'[1]MARK UP FOR RETAIL'!$G$5</f>
        <v>2541.4560000000006</v>
      </c>
      <c r="F43" s="54">
        <f>((([1]BELMONT!AS43*'[1]MARK UP FOR RETAIL'!$D$14)*'[1]MARK UP FOR RETAIL'!$D$11)*'[1]MARK UP FOR RETAIL'!$D$5)+'[1]MARK UP FOR RETAIL'!$G$5</f>
        <v>2958.7356</v>
      </c>
      <c r="G43" s="39"/>
      <c r="H43" s="418">
        <f>(([1]BELMONT!AU43*'[1]MARK UP FOR RETAIL'!$D$14)*'[1]MARK UP FOR RETAIL'!$D$11)*'[1]MARK UP FOR RETAIL'!$D$5</f>
        <v>1582.1568000000002</v>
      </c>
      <c r="I43" s="419"/>
      <c r="J43" s="419"/>
      <c r="K43" s="419"/>
      <c r="L43" s="420"/>
    </row>
  </sheetData>
  <mergeCells count="58">
    <mergeCell ref="B7:C7"/>
    <mergeCell ref="H37:L37"/>
    <mergeCell ref="K7:L7"/>
    <mergeCell ref="K6:L6"/>
    <mergeCell ref="K5:L5"/>
    <mergeCell ref="K13:L13"/>
    <mergeCell ref="K14:L14"/>
    <mergeCell ref="A32:E34"/>
    <mergeCell ref="A22:L23"/>
    <mergeCell ref="A24:E25"/>
    <mergeCell ref="H24:L25"/>
    <mergeCell ref="B10:C10"/>
    <mergeCell ref="B11:C11"/>
    <mergeCell ref="B12:C12"/>
    <mergeCell ref="B13:C13"/>
    <mergeCell ref="B14:C14"/>
    <mergeCell ref="A1:L1"/>
    <mergeCell ref="A2:D4"/>
    <mergeCell ref="E3:G4"/>
    <mergeCell ref="K3:L4"/>
    <mergeCell ref="B5:C5"/>
    <mergeCell ref="J5:J19"/>
    <mergeCell ref="B6:C6"/>
    <mergeCell ref="D6:D15"/>
    <mergeCell ref="B9:C9"/>
    <mergeCell ref="B8:C8"/>
    <mergeCell ref="B15:C15"/>
    <mergeCell ref="K12:L12"/>
    <mergeCell ref="K11:L11"/>
    <mergeCell ref="K10:L10"/>
    <mergeCell ref="K9:L9"/>
    <mergeCell ref="K8:L8"/>
    <mergeCell ref="A16:D16"/>
    <mergeCell ref="E16:G16"/>
    <mergeCell ref="K19:L19"/>
    <mergeCell ref="K18:L18"/>
    <mergeCell ref="K17:L17"/>
    <mergeCell ref="K16:L16"/>
    <mergeCell ref="A17:D17"/>
    <mergeCell ref="A18:D18"/>
    <mergeCell ref="E18:G18"/>
    <mergeCell ref="A19:D19"/>
    <mergeCell ref="K15:L15"/>
    <mergeCell ref="B43:C43"/>
    <mergeCell ref="D38:D43"/>
    <mergeCell ref="B38:C38"/>
    <mergeCell ref="B40:C40"/>
    <mergeCell ref="H43:L43"/>
    <mergeCell ref="H42:L42"/>
    <mergeCell ref="H41:L41"/>
    <mergeCell ref="H40:L40"/>
    <mergeCell ref="H39:L39"/>
    <mergeCell ref="H38:L38"/>
    <mergeCell ref="B42:C42"/>
    <mergeCell ref="H35:L36"/>
    <mergeCell ref="B37:C37"/>
    <mergeCell ref="B39:C39"/>
    <mergeCell ref="B41:C4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43"/>
  <sheetViews>
    <sheetView workbookViewId="0">
      <selection sqref="A1:K43"/>
    </sheetView>
  </sheetViews>
  <sheetFormatPr defaultRowHeight="14.4"/>
  <sheetData>
    <row r="1" spans="1:11" ht="44.4">
      <c r="A1" s="722" t="s">
        <v>181</v>
      </c>
      <c r="B1" s="723"/>
      <c r="C1" s="723"/>
      <c r="D1" s="723"/>
      <c r="E1" s="723"/>
      <c r="F1" s="723"/>
      <c r="G1" s="723"/>
      <c r="H1" s="723"/>
      <c r="I1" s="723"/>
      <c r="J1" s="723"/>
      <c r="K1" s="724"/>
    </row>
    <row r="2" spans="1:11" ht="15" customHeight="1">
      <c r="A2" s="725" t="s">
        <v>1</v>
      </c>
      <c r="B2" s="726"/>
      <c r="C2" s="726"/>
      <c r="D2" s="726"/>
      <c r="E2" s="11"/>
      <c r="F2" s="11"/>
      <c r="G2" s="11"/>
      <c r="H2" s="11"/>
      <c r="I2" s="11"/>
      <c r="J2" s="11"/>
      <c r="K2" s="11"/>
    </row>
    <row r="3" spans="1:11" ht="15" customHeight="1">
      <c r="A3" s="726"/>
      <c r="B3" s="726"/>
      <c r="C3" s="726"/>
      <c r="D3" s="726"/>
      <c r="E3" s="467" t="s">
        <v>99</v>
      </c>
      <c r="F3" s="713"/>
      <c r="G3" s="714"/>
      <c r="H3" s="12"/>
      <c r="I3" s="12"/>
      <c r="J3" s="440"/>
      <c r="K3" s="524"/>
    </row>
    <row r="4" spans="1:11" ht="15.75" customHeight="1">
      <c r="A4" s="727"/>
      <c r="B4" s="727"/>
      <c r="C4" s="727"/>
      <c r="D4" s="727"/>
      <c r="E4" s="715"/>
      <c r="F4" s="559"/>
      <c r="G4" s="716"/>
      <c r="H4" s="60"/>
      <c r="I4" s="12"/>
      <c r="J4" s="525"/>
      <c r="K4" s="525"/>
    </row>
    <row r="5" spans="1:11" ht="51" customHeight="1">
      <c r="A5" s="13" t="s">
        <v>40</v>
      </c>
      <c r="B5" s="51" t="s">
        <v>100</v>
      </c>
      <c r="C5" s="51" t="s">
        <v>101</v>
      </c>
      <c r="D5" s="51" t="s">
        <v>6</v>
      </c>
      <c r="E5" s="51" t="s">
        <v>8</v>
      </c>
      <c r="F5" s="442" t="s">
        <v>9</v>
      </c>
      <c r="G5" s="443"/>
      <c r="H5" s="14" t="s">
        <v>44</v>
      </c>
      <c r="I5" s="444"/>
      <c r="J5" s="711" t="s">
        <v>3</v>
      </c>
      <c r="K5" s="712"/>
    </row>
    <row r="6" spans="1:11" ht="15.75" customHeight="1">
      <c r="A6" s="96" t="s">
        <v>171</v>
      </c>
      <c r="B6" s="52">
        <v>1</v>
      </c>
      <c r="C6" s="52">
        <v>2</v>
      </c>
      <c r="D6" s="416" t="s">
        <v>12</v>
      </c>
      <c r="E6" s="113">
        <f>((('[1]GX 800'!AM6*'[1]MARK UP FOR RETAIL'!$D$9)*'[1]MARK UP FOR RETAIL'!$D$11)*'[1]MARK UP FOR RETAIL'!$D$5)+'[1]MARK UP FOR RETAIL'!$G$5</f>
        <v>1675.9872</v>
      </c>
      <c r="F6" s="379">
        <f>((('[1]GX 800'!AN6*'[1]MARK UP FOR RETAIL'!$D$9)*'[1]MARK UP FOR RETAIL'!$D$11)*'[1]MARK UP FOR RETAIL'!$D$5)+'[1]MARK UP FOR RETAIL'!$G$5</f>
        <v>1909.5264</v>
      </c>
      <c r="G6" s="380"/>
      <c r="H6" s="113">
        <f>('[1]GX 800'!AP6*'[1]MARK UP FOR RETAIL'!$D$11)*'[1]MARK UP FOR RETAIL'!$D$7</f>
        <v>437.27040000000005</v>
      </c>
      <c r="I6" s="445"/>
      <c r="J6" s="379">
        <f>('[1]GX 800'!AR6*'[1]MARK UP FOR RETAIL'!$D$11)*'[1]MARK UP FOR RETAIL'!$D$5</f>
        <v>796.37580000000003</v>
      </c>
      <c r="K6" s="380"/>
    </row>
    <row r="7" spans="1:11" ht="15.6">
      <c r="A7" s="96" t="s">
        <v>172</v>
      </c>
      <c r="B7" s="52">
        <v>2</v>
      </c>
      <c r="C7" s="52">
        <v>2</v>
      </c>
      <c r="D7" s="728"/>
      <c r="E7" s="113">
        <f>((('[1]GX 800'!AM7*'[1]MARK UP FOR RETAIL'!$D$9)*'[1]MARK UP FOR RETAIL'!$D$11)*'[1]MARK UP FOR RETAIL'!$D$5)+'[1]MARK UP FOR RETAIL'!$G$5</f>
        <v>1895.7888</v>
      </c>
      <c r="F7" s="379">
        <f>((('[1]GX 800'!AN7*'[1]MARK UP FOR RETAIL'!$D$9)*'[1]MARK UP FOR RETAIL'!$D$11)*'[1]MARK UP FOR RETAIL'!$D$5)+'[1]MARK UP FOR RETAIL'!$G$5</f>
        <v>2182.5612000000001</v>
      </c>
      <c r="G7" s="380"/>
      <c r="H7" s="113">
        <f>('[1]GX 800'!AP7*'[1]MARK UP FOR RETAIL'!$D$11)*'[1]MARK UP FOR RETAIL'!$D$7</f>
        <v>509.84640000000007</v>
      </c>
      <c r="I7" s="445"/>
      <c r="J7" s="379">
        <f>('[1]GX 800'!AR7*'[1]MARK UP FOR RETAIL'!$D$11)*'[1]MARK UP FOR RETAIL'!$D$5</f>
        <v>810.50220000000013</v>
      </c>
      <c r="K7" s="380"/>
    </row>
    <row r="8" spans="1:11" ht="15.6">
      <c r="A8" s="96" t="s">
        <v>173</v>
      </c>
      <c r="B8" s="52">
        <v>2</v>
      </c>
      <c r="C8" s="52">
        <v>2</v>
      </c>
      <c r="D8" s="728"/>
      <c r="E8" s="113">
        <f>((('[1]GX 800'!AM8*'[1]MARK UP FOR RETAIL'!$D$9)*'[1]MARK UP FOR RETAIL'!$D$11)*'[1]MARK UP FOR RETAIL'!$D$5)+'[1]MARK UP FOR RETAIL'!$G$5</f>
        <v>2136.1968000000002</v>
      </c>
      <c r="F8" s="379">
        <f>((('[1]GX 800'!AN8*'[1]MARK UP FOR RETAIL'!$D$9)*'[1]MARK UP FOR RETAIL'!$D$11)*'[1]MARK UP FOR RETAIL'!$D$5)+'[1]MARK UP FOR RETAIL'!$G$5</f>
        <v>2472.768</v>
      </c>
      <c r="G8" s="380"/>
      <c r="H8" s="113">
        <f>('[1]GX 800'!AP8*'[1]MARK UP FOR RETAIL'!$D$11)*'[1]MARK UP FOR RETAIL'!$D$7</f>
        <v>580.60800000000006</v>
      </c>
      <c r="I8" s="445"/>
      <c r="J8" s="379">
        <f>('[1]GX 800'!AR8*'[1]MARK UP FOR RETAIL'!$D$11)*'[1]MARK UP FOR RETAIL'!$D$5</f>
        <v>861.71040000000016</v>
      </c>
      <c r="K8" s="380"/>
    </row>
    <row r="9" spans="1:11" ht="15.6">
      <c r="A9" s="96" t="s">
        <v>174</v>
      </c>
      <c r="B9" s="52">
        <v>2</v>
      </c>
      <c r="C9" s="52">
        <v>2</v>
      </c>
      <c r="D9" s="728"/>
      <c r="E9" s="113">
        <f>((('[1]GX 800'!AM9*'[1]MARK UP FOR RETAIL'!$D$9)*'[1]MARK UP FOR RETAIL'!$D$11)*'[1]MARK UP FOR RETAIL'!$D$5)+'[1]MARK UP FOR RETAIL'!$G$5</f>
        <v>2395.4940000000001</v>
      </c>
      <c r="F9" s="379">
        <f>((('[1]GX 800'!AN9*'[1]MARK UP FOR RETAIL'!$D$9)*'[1]MARK UP FOR RETAIL'!$D$11)*'[1]MARK UP FOR RETAIL'!$D$5)+'[1]MARK UP FOR RETAIL'!$G$5</f>
        <v>2778.4296000000004</v>
      </c>
      <c r="G9" s="380"/>
      <c r="H9" s="113">
        <f>('[1]GX 800'!AP9*'[1]MARK UP FOR RETAIL'!$D$11)*'[1]MARK UP FOR RETAIL'!$D$7</f>
        <v>649.55520000000013</v>
      </c>
      <c r="I9" s="445"/>
      <c r="J9" s="379">
        <f>('[1]GX 800'!AR9*'[1]MARK UP FOR RETAIL'!$D$11)*'[1]MARK UP FOR RETAIL'!$D$5</f>
        <v>937.63980000000026</v>
      </c>
      <c r="K9" s="380"/>
    </row>
    <row r="10" spans="1:11" ht="15.6">
      <c r="A10" s="96" t="s">
        <v>175</v>
      </c>
      <c r="B10" s="52">
        <v>4</v>
      </c>
      <c r="C10" s="52">
        <v>2</v>
      </c>
      <c r="D10" s="728"/>
      <c r="E10" s="113">
        <f>((('[1]GX 800'!AM10*'[1]MARK UP FOR RETAIL'!$D$9)*'[1]MARK UP FOR RETAIL'!$D$11)*'[1]MARK UP FOR RETAIL'!$D$5)+'[1]MARK UP FOR RETAIL'!$G$5</f>
        <v>2634.1848000000005</v>
      </c>
      <c r="F10" s="379">
        <f>((('[1]GX 800'!AN10*'[1]MARK UP FOR RETAIL'!$D$9)*'[1]MARK UP FOR RETAIL'!$D$11)*'[1]MARK UP FOR RETAIL'!$D$5)+'[1]MARK UP FOR RETAIL'!$G$5</f>
        <v>3020.5548000000008</v>
      </c>
      <c r="G10" s="380"/>
      <c r="H10" s="113">
        <f>('[1]GX 800'!AP10*'[1]MARK UP FOR RETAIL'!$D$11)*'[1]MARK UP FOR RETAIL'!$D$7</f>
        <v>723.94560000000013</v>
      </c>
      <c r="I10" s="445"/>
      <c r="J10" s="379">
        <f>('[1]GX 800'!AR10*'[1]MARK UP FOR RETAIL'!$D$11)*'[1]MARK UP FOR RETAIL'!$D$5</f>
        <v>1045.3536000000001</v>
      </c>
      <c r="K10" s="380"/>
    </row>
    <row r="11" spans="1:11" ht="15.6">
      <c r="A11" s="96" t="s">
        <v>176</v>
      </c>
      <c r="B11" s="52">
        <v>4</v>
      </c>
      <c r="C11" s="52">
        <v>2</v>
      </c>
      <c r="D11" s="728"/>
      <c r="E11" s="113">
        <f>((('[1]GX 800'!AM11*'[1]MARK UP FOR RETAIL'!$D$9)*'[1]MARK UP FOR RETAIL'!$D$11)*'[1]MARK UP FOR RETAIL'!$D$5)+'[1]MARK UP FOR RETAIL'!$G$5</f>
        <v>2919.2400000000002</v>
      </c>
      <c r="F11" s="379">
        <f>((('[1]GX 800'!AN11*'[1]MARK UP FOR RETAIL'!$D$9)*'[1]MARK UP FOR RETAIL'!$D$11)*'[1]MARK UP FOR RETAIL'!$D$5)+'[1]MARK UP FOR RETAIL'!$G$5</f>
        <v>3305.61</v>
      </c>
      <c r="G11" s="380"/>
      <c r="H11" s="113">
        <f>('[1]GX 800'!AP11*'[1]MARK UP FOR RETAIL'!$D$11)*'[1]MARK UP FOR RETAIL'!$D$7</f>
        <v>794.70720000000006</v>
      </c>
      <c r="I11" s="445"/>
      <c r="J11" s="379">
        <f>('[1]GX 800'!AR11*'[1]MARK UP FOR RETAIL'!$D$11)*'[1]MARK UP FOR RETAIL'!$D$5</f>
        <v>1236.0600000000002</v>
      </c>
      <c r="K11" s="380"/>
    </row>
    <row r="12" spans="1:11" ht="15.6">
      <c r="A12" s="96" t="s">
        <v>177</v>
      </c>
      <c r="B12" s="52">
        <v>6</v>
      </c>
      <c r="C12" s="52">
        <v>2</v>
      </c>
      <c r="D12" s="728"/>
      <c r="E12" s="113">
        <f>((('[1]GX 800'!AM12*'[1]MARK UP FOR RETAIL'!$D$9)*'[1]MARK UP FOR RETAIL'!$D$11)*'[1]MARK UP FOR RETAIL'!$D$5)+'[1]MARK UP FOR RETAIL'!$G$5</f>
        <v>3341.6712000000007</v>
      </c>
      <c r="F12" s="379">
        <f>((('[1]GX 800'!AN12*'[1]MARK UP FOR RETAIL'!$D$9)*'[1]MARK UP FOR RETAIL'!$D$11)*'[1]MARK UP FOR RETAIL'!$D$5)+'[1]MARK UP FOR RETAIL'!$G$5</f>
        <v>3764.1023999999998</v>
      </c>
      <c r="G12" s="380"/>
      <c r="H12" s="113">
        <f>('[1]GX 800'!AP12*'[1]MARK UP FOR RETAIL'!$D$11)*'[1]MARK UP FOR RETAIL'!$D$7</f>
        <v>863.65440000000012</v>
      </c>
      <c r="I12" s="445"/>
      <c r="J12" s="379">
        <f>('[1]GX 800'!AR12*'[1]MARK UP FOR RETAIL'!$D$11)*'[1]MARK UP FOR RETAIL'!$D$5</f>
        <v>1380.8556000000003</v>
      </c>
      <c r="K12" s="380"/>
    </row>
    <row r="13" spans="1:11" ht="15.6">
      <c r="A13" s="101" t="s">
        <v>178</v>
      </c>
      <c r="B13" s="52">
        <v>6</v>
      </c>
      <c r="C13" s="52">
        <v>2</v>
      </c>
      <c r="D13" s="729"/>
      <c r="E13" s="113">
        <f>((('[1]GX 800'!AM13*'[1]MARK UP FOR RETAIL'!$D$9)*'[1]MARK UP FOR RETAIL'!$D$11)*'[1]MARK UP FOR RETAIL'!$D$5)+'[1]MARK UP FOR RETAIL'!$G$5</f>
        <v>3738.3444</v>
      </c>
      <c r="F13" s="379">
        <f>((('[1]GX 800'!AN13*'[1]MARK UP FOR RETAIL'!$D$9)*'[1]MARK UP FOR RETAIL'!$D$11)*'[1]MARK UP FOR RETAIL'!$D$5)+'[1]MARK UP FOR RETAIL'!$G$5</f>
        <v>4181.3819999999996</v>
      </c>
      <c r="G13" s="380"/>
      <c r="H13" s="113">
        <f>('[1]GX 800'!AP13*'[1]MARK UP FOR RETAIL'!$D$11)*'[1]MARK UP FOR RETAIL'!$D$7</f>
        <v>938.04480000000012</v>
      </c>
      <c r="I13" s="445"/>
      <c r="J13" s="379">
        <f>('[1]GX 800'!AR13*'[1]MARK UP FOR RETAIL'!$D$11)*'[1]MARK UP FOR RETAIL'!$D$5</f>
        <v>1596.2832000000001</v>
      </c>
      <c r="K13" s="380"/>
    </row>
    <row r="14" spans="1:11" ht="15.75" customHeight="1">
      <c r="A14" s="527" t="s">
        <v>96</v>
      </c>
      <c r="B14" s="528"/>
      <c r="C14" s="528"/>
      <c r="D14" s="529"/>
      <c r="E14" s="113">
        <f>((('[1]GX 800'!AM14*'[1]MARK UP FOR RETAIL'!$D$9)*'[1]MARK UP FOR RETAIL'!$D$11)*'[1]MARK UP FOR RETAIL'!$D$5)</f>
        <v>298.7928</v>
      </c>
      <c r="F14" s="379">
        <f>((('[1]GX 800'!AN14*'[1]MARK UP FOR RETAIL'!$D$9)*'[1]MARK UP FOR RETAIL'!$D$11)*'[1]MARK UP FOR RETAIL'!$D$5)</f>
        <v>298.7928</v>
      </c>
      <c r="G14" s="380"/>
      <c r="H14" s="41" t="s">
        <v>23</v>
      </c>
      <c r="I14" s="445"/>
      <c r="J14" s="379">
        <f>('[1]GX 800'!AR14*'[1]MARK UP FOR RETAIL'!$D$11)*'[1]MARK UP FOR RETAIL'!$D$5</f>
        <v>123.60600000000004</v>
      </c>
      <c r="K14" s="380"/>
    </row>
    <row r="15" spans="1:11" ht="15.75" customHeight="1">
      <c r="A15" s="527" t="s">
        <v>182</v>
      </c>
      <c r="B15" s="528"/>
      <c r="C15" s="528"/>
      <c r="D15" s="529"/>
      <c r="E15" s="113">
        <f>((('[1]GX 800'!AM15*'[1]MARK UP FOR RETAIL'!$D$9)*'[1]MARK UP FOR RETAIL'!$D$11)*'[1]MARK UP FOR RETAIL'!$D$5)</f>
        <v>534.04920000000004</v>
      </c>
      <c r="F15" s="379">
        <f>((('[1]GX 800'!AN15*'[1]MARK UP FOR RETAIL'!$D$9)*'[1]MARK UP FOR RETAIL'!$D$11)*'[1]MARK UP FOR RETAIL'!$D$5)</f>
        <v>578.69640000000015</v>
      </c>
      <c r="G15" s="380"/>
      <c r="H15" s="113">
        <f>('[1]GX 800'!AP15*'[1]MARK UP FOR RETAIL'!$D$11)*'[1]MARK UP FOR RETAIL'!$D$7</f>
        <v>114.30720000000001</v>
      </c>
      <c r="I15" s="445"/>
      <c r="J15" s="379">
        <f>('[1]GX 800'!AR15*'[1]MARK UP FOR RETAIL'!$D$11)*'[1]MARK UP FOR RETAIL'!$D$5</f>
        <v>174.81420000000003</v>
      </c>
      <c r="K15" s="380"/>
    </row>
    <row r="16" spans="1:11" ht="15.75" customHeight="1">
      <c r="A16" s="527" t="s">
        <v>24</v>
      </c>
      <c r="B16" s="528"/>
      <c r="C16" s="528"/>
      <c r="D16" s="529"/>
      <c r="E16" s="553">
        <f>(('[1]GX 800'!AM16*'[1]MARK UP FOR RETAIL'!$D$10)*'[1]MARK UP FOR RETAIL'!$D$11)*'[1]MARK UP FOR RETAIL'!$D$7</f>
        <v>49.7988</v>
      </c>
      <c r="F16" s="553"/>
      <c r="G16" s="380"/>
      <c r="H16" s="41" t="s">
        <v>23</v>
      </c>
      <c r="I16" s="445"/>
      <c r="J16" s="379">
        <f>('[1]GX 800'!AR16*'[1]MARK UP FOR RETAIL'!$D$11)*'[1]MARK UP FOR RETAIL'!$D$5</f>
        <v>37.081800000000001</v>
      </c>
      <c r="K16" s="380"/>
    </row>
    <row r="17" spans="1:11" ht="15.6">
      <c r="A17" s="717" t="s">
        <v>25</v>
      </c>
      <c r="B17" s="718"/>
      <c r="C17" s="718"/>
      <c r="D17" s="719"/>
      <c r="E17" s="18">
        <f>((('[1]GX 800'!AM17*'[1]MARK UP FOR RETAIL'!$D$9)*'[1]MARK UP FOR RETAIL'!$D$11)*'[1]MARK UP FOR RETAIL'!$D$5)</f>
        <v>-120.20400000000002</v>
      </c>
      <c r="F17" s="405">
        <f>((('[1]GX 800'!AN17*'[1]MARK UP FOR RETAIL'!$D$9)*'[1]MARK UP FOR RETAIL'!$D$11)*'[1]MARK UP FOR RETAIL'!$D$5)</f>
        <v>-127.07280000000002</v>
      </c>
      <c r="G17" s="406"/>
      <c r="H17" s="16"/>
      <c r="I17" s="446"/>
      <c r="J17" s="405">
        <f>('[1]GX 800'!AR17*'[1]MARK UP FOR RETAIL'!$D$11)*'[1]MARK UP FOR RETAIL'!$D$5</f>
        <v>-44.14500000000001</v>
      </c>
      <c r="K17" s="406"/>
    </row>
    <row r="18" spans="1:11">
      <c r="A18" s="11"/>
      <c r="B18" s="19"/>
      <c r="C18" s="19"/>
      <c r="D18" s="11"/>
      <c r="E18" s="11"/>
      <c r="F18" s="11"/>
      <c r="G18" s="11"/>
      <c r="H18" s="11"/>
      <c r="I18" s="11"/>
      <c r="J18" s="11"/>
      <c r="K18" s="11"/>
    </row>
    <row r="19" spans="1:11" ht="15.6">
      <c r="A19" s="672" t="s">
        <v>105</v>
      </c>
      <c r="B19" s="672"/>
      <c r="C19" s="672"/>
      <c r="D19" s="672"/>
      <c r="E19" s="111" t="s">
        <v>106</v>
      </c>
      <c r="F19" s="720" t="s">
        <v>183</v>
      </c>
      <c r="G19" s="720"/>
      <c r="H19" s="112"/>
      <c r="I19" s="112"/>
      <c r="J19" s="112"/>
      <c r="K19" s="112"/>
    </row>
    <row r="20" spans="1:11" ht="15.6">
      <c r="A20" s="721" t="s">
        <v>108</v>
      </c>
      <c r="B20" s="721"/>
      <c r="C20" s="721"/>
      <c r="D20" s="721"/>
      <c r="E20" s="113">
        <f>(('[1]GX 800'!AM20*'[1]MARK UP FOR RETAIL'!$D$10)*'[1]MARK UP FOR RETAIL'!$D$11)*'[1]MARK UP FOR RETAIL'!$D$7</f>
        <v>13.7376</v>
      </c>
      <c r="F20" s="710">
        <v>7.8000000000000007</v>
      </c>
      <c r="G20" s="710"/>
      <c r="H20" s="112"/>
      <c r="I20" s="112"/>
      <c r="J20" s="112"/>
      <c r="K20" s="112"/>
    </row>
    <row r="21" spans="1:11" ht="15.6">
      <c r="A21" s="721" t="s">
        <v>109</v>
      </c>
      <c r="B21" s="721"/>
      <c r="C21" s="721"/>
      <c r="D21" s="721"/>
      <c r="E21" s="113">
        <f>(('[1]GX 800'!AM21*'[1]MARK UP FOR RETAIL'!$D$10)*'[1]MARK UP FOR RETAIL'!$D$11)*'[1]MARK UP FOR RETAIL'!$D$7</f>
        <v>12.0204</v>
      </c>
      <c r="F21" s="710">
        <f>(('[1]GX 800'!AN21*'[1]MARK UP FOR RETAIL'!$D$10)*'[1]MARK UP FOR RETAIL'!$D$11)*'[1]MARK UP FOR RETAIL'!$D$7</f>
        <v>12.0204</v>
      </c>
      <c r="G21" s="710"/>
      <c r="H21" s="112"/>
      <c r="I21" s="112"/>
      <c r="J21" s="112"/>
      <c r="K21" s="112"/>
    </row>
    <row r="22" spans="1:11" ht="15.6">
      <c r="A22" s="721" t="s">
        <v>110</v>
      </c>
      <c r="B22" s="721"/>
      <c r="C22" s="721"/>
      <c r="D22" s="721"/>
      <c r="E22" s="113">
        <f>(('[1]GX 800'!AM22*'[1]MARK UP FOR RETAIL'!$D$10)*'[1]MARK UP FOR RETAIL'!$D$11)*'[1]MARK UP FOR RETAIL'!$D$7</f>
        <v>104.7492</v>
      </c>
      <c r="F22" s="710">
        <f>(('[1]GX 800'!AN22*'[1]MARK UP FOR RETAIL'!$D$10)*'[1]MARK UP FOR RETAIL'!$D$11)*'[1]MARK UP FOR RETAIL'!$D$7</f>
        <v>89.29440000000001</v>
      </c>
      <c r="G22" s="710"/>
      <c r="H22" s="112"/>
      <c r="I22" s="112"/>
      <c r="J22" s="112"/>
      <c r="K22" s="112"/>
    </row>
    <row r="23" spans="1:11" ht="15" thickBot="1">
      <c r="A23" s="11"/>
      <c r="B23" s="19"/>
      <c r="C23" s="19"/>
      <c r="D23" s="11"/>
      <c r="E23" s="11"/>
      <c r="F23" s="11"/>
      <c r="G23" s="11"/>
      <c r="H23" s="11"/>
      <c r="I23" s="11"/>
      <c r="J23" s="11"/>
      <c r="K23" s="11"/>
    </row>
    <row r="24" spans="1:11" ht="15" customHeight="1">
      <c r="A24" s="704" t="s">
        <v>184</v>
      </c>
      <c r="B24" s="705"/>
      <c r="C24" s="705"/>
      <c r="D24" s="705"/>
      <c r="E24" s="705"/>
      <c r="F24" s="705"/>
      <c r="G24" s="705"/>
      <c r="H24" s="705"/>
      <c r="I24" s="705"/>
      <c r="J24" s="705"/>
      <c r="K24" s="706"/>
    </row>
    <row r="25" spans="1:11" ht="15" customHeight="1">
      <c r="A25" s="707"/>
      <c r="B25" s="708"/>
      <c r="C25" s="708"/>
      <c r="D25" s="708"/>
      <c r="E25" s="708"/>
      <c r="F25" s="708"/>
      <c r="G25" s="708"/>
      <c r="H25" s="708"/>
      <c r="I25" s="708"/>
      <c r="J25" s="708"/>
      <c r="K25" s="709"/>
    </row>
    <row r="26" spans="1:11" ht="20.399999999999999">
      <c r="A26" s="391" t="s">
        <v>27</v>
      </c>
      <c r="B26" s="392"/>
      <c r="C26" s="392"/>
      <c r="D26" s="392"/>
      <c r="E26" s="392"/>
      <c r="F26" s="65"/>
      <c r="G26" s="395" t="s">
        <v>28</v>
      </c>
      <c r="H26" s="395"/>
      <c r="I26" s="395"/>
      <c r="J26" s="395"/>
      <c r="K26" s="396"/>
    </row>
    <row r="27" spans="1:11" ht="20.399999999999999">
      <c r="A27" s="391"/>
      <c r="B27" s="392"/>
      <c r="C27" s="392"/>
      <c r="D27" s="392"/>
      <c r="E27" s="392"/>
      <c r="F27" s="65"/>
      <c r="G27" s="395"/>
      <c r="H27" s="395"/>
      <c r="I27" s="395"/>
      <c r="J27" s="395"/>
      <c r="K27" s="396"/>
    </row>
    <row r="28" spans="1:11" ht="15.6">
      <c r="A28" s="23" t="s">
        <v>31</v>
      </c>
      <c r="B28" s="24"/>
      <c r="C28" s="24"/>
      <c r="D28" s="25"/>
      <c r="E28" s="66"/>
      <c r="F28" s="66"/>
      <c r="G28" s="66" t="s">
        <v>30</v>
      </c>
      <c r="H28" s="66"/>
      <c r="I28" s="25"/>
      <c r="J28" s="25"/>
      <c r="K28" s="29"/>
    </row>
    <row r="29" spans="1:11" ht="15.6">
      <c r="A29" s="23" t="s">
        <v>112</v>
      </c>
      <c r="B29" s="24"/>
      <c r="C29" s="24"/>
      <c r="D29" s="25"/>
      <c r="E29" s="66"/>
      <c r="F29" s="66"/>
      <c r="G29" s="66" t="s">
        <v>164</v>
      </c>
      <c r="H29" s="66"/>
      <c r="I29" s="25"/>
      <c r="J29" s="25"/>
      <c r="K29" s="29"/>
    </row>
    <row r="30" spans="1:11" ht="15.6">
      <c r="A30" s="23" t="s">
        <v>113</v>
      </c>
      <c r="B30" s="24"/>
      <c r="C30" s="24"/>
      <c r="D30" s="25"/>
      <c r="E30" s="66"/>
      <c r="F30" s="66"/>
      <c r="G30" s="66" t="s">
        <v>114</v>
      </c>
      <c r="H30" s="66"/>
      <c r="I30" s="25"/>
      <c r="J30" s="25"/>
      <c r="K30" s="29"/>
    </row>
    <row r="31" spans="1:11" ht="15.6">
      <c r="A31" s="23" t="s">
        <v>115</v>
      </c>
      <c r="B31" s="24"/>
      <c r="C31" s="24"/>
      <c r="D31" s="25"/>
      <c r="E31" s="66"/>
      <c r="F31" s="66"/>
      <c r="G31" s="66" t="s">
        <v>116</v>
      </c>
      <c r="H31" s="66"/>
      <c r="I31" s="25"/>
      <c r="J31" s="25"/>
      <c r="K31" s="29"/>
    </row>
    <row r="32" spans="1:11" ht="15.6">
      <c r="A32" s="23" t="s">
        <v>58</v>
      </c>
      <c r="B32" s="24"/>
      <c r="C32" s="24"/>
      <c r="D32" s="25"/>
      <c r="E32" s="66"/>
      <c r="F32" s="66"/>
      <c r="G32" s="66" t="s">
        <v>38</v>
      </c>
      <c r="H32" s="66"/>
      <c r="I32" s="25"/>
      <c r="J32" s="25"/>
      <c r="K32" s="29"/>
    </row>
    <row r="33" spans="1:11" ht="15.6">
      <c r="A33" s="407"/>
      <c r="B33" s="452"/>
      <c r="C33" s="452"/>
      <c r="D33" s="452"/>
      <c r="E33" s="452"/>
      <c r="F33" s="66"/>
      <c r="G33" s="66" t="s">
        <v>39</v>
      </c>
      <c r="H33" s="66"/>
      <c r="I33" s="25"/>
      <c r="J33" s="25"/>
      <c r="K33" s="29"/>
    </row>
    <row r="34" spans="1:11" ht="20.399999999999999">
      <c r="A34" s="453"/>
      <c r="B34" s="452"/>
      <c r="C34" s="452"/>
      <c r="D34" s="452"/>
      <c r="E34" s="452"/>
      <c r="F34" s="25"/>
      <c r="G34" s="31"/>
      <c r="H34" s="31"/>
      <c r="I34" s="31"/>
      <c r="J34" s="31"/>
      <c r="K34" s="67"/>
    </row>
    <row r="35" spans="1:11" ht="15" customHeight="1">
      <c r="A35" s="453"/>
      <c r="B35" s="452"/>
      <c r="C35" s="452"/>
      <c r="D35" s="452"/>
      <c r="E35" s="452"/>
      <c r="F35" s="25"/>
      <c r="G35" s="502"/>
      <c r="H35" s="503"/>
      <c r="I35" s="503"/>
      <c r="J35" s="503"/>
      <c r="K35" s="504"/>
    </row>
    <row r="36" spans="1:11" ht="15" customHeight="1" thickBot="1">
      <c r="A36" s="32"/>
      <c r="B36" s="24"/>
      <c r="C36" s="24"/>
      <c r="D36" s="25"/>
      <c r="E36" s="25"/>
      <c r="F36" s="25"/>
      <c r="G36" s="503"/>
      <c r="H36" s="503"/>
      <c r="I36" s="503"/>
      <c r="J36" s="503"/>
      <c r="K36" s="504"/>
    </row>
    <row r="37" spans="1:11" ht="55.2">
      <c r="A37" s="33" t="s">
        <v>40</v>
      </c>
      <c r="B37" s="34" t="s">
        <v>100</v>
      </c>
      <c r="C37" s="34" t="s">
        <v>101</v>
      </c>
      <c r="D37" s="34" t="s">
        <v>6</v>
      </c>
      <c r="E37" s="35" t="s">
        <v>8</v>
      </c>
      <c r="F37" s="76"/>
      <c r="G37" s="701" t="s">
        <v>3</v>
      </c>
      <c r="H37" s="702"/>
      <c r="I37" s="702"/>
      <c r="J37" s="702"/>
      <c r="K37" s="703"/>
    </row>
    <row r="38" spans="1:11" ht="15.75" customHeight="1">
      <c r="A38" s="97" t="s">
        <v>171</v>
      </c>
      <c r="B38" s="52">
        <v>1</v>
      </c>
      <c r="C38" s="52">
        <v>2</v>
      </c>
      <c r="D38" s="454" t="s">
        <v>41</v>
      </c>
      <c r="E38" s="171">
        <f>((('[1]GX 800'!AM38*'[1]MARK UP FOR RETAIL'!$D$14)*'[1]MARK UP FOR RETAIL'!$D$11)*'[1]MARK UP FOR RETAIL'!$D$5)+'[1]MARK UP FOR RETAIL'!$G$5</f>
        <v>2057.2056000000002</v>
      </c>
      <c r="F38" s="68"/>
      <c r="G38" s="421">
        <f>(('[1]GX 800'!AO38*'[1]MARK UP FOR RETAIL'!$D$14)*'[1]MARK UP FOR RETAIL'!$D$11)*'[1]MARK UP FOR RETAIL'!$D$5</f>
        <v>944.7030000000002</v>
      </c>
      <c r="H38" s="398"/>
      <c r="I38" s="398"/>
      <c r="J38" s="398"/>
      <c r="K38" s="422"/>
    </row>
    <row r="39" spans="1:11" ht="15.6">
      <c r="A39" s="97" t="s">
        <v>172</v>
      </c>
      <c r="B39" s="52">
        <v>2</v>
      </c>
      <c r="C39" s="52">
        <v>2</v>
      </c>
      <c r="D39" s="485"/>
      <c r="E39" s="171">
        <f>((('[1]GX 800'!AM39*'[1]MARK UP FOR RETAIL'!$D$14)*'[1]MARK UP FOR RETAIL'!$D$11)*'[1]MARK UP FOR RETAIL'!$D$5)+'[1]MARK UP FOR RETAIL'!$G$5</f>
        <v>2345.6952000000001</v>
      </c>
      <c r="F39" s="68"/>
      <c r="G39" s="421">
        <f>(('[1]GX 800'!AO39*'[1]MARK UP FOR RETAIL'!$D$14)*'[1]MARK UP FOR RETAIL'!$D$11)*'[1]MARK UP FOR RETAIL'!$D$5</f>
        <v>1002.9744000000001</v>
      </c>
      <c r="H39" s="398"/>
      <c r="I39" s="398"/>
      <c r="J39" s="398"/>
      <c r="K39" s="422"/>
    </row>
    <row r="40" spans="1:11" ht="15.6">
      <c r="A40" s="97" t="s">
        <v>173</v>
      </c>
      <c r="B40" s="52">
        <v>2</v>
      </c>
      <c r="C40" s="52">
        <v>2</v>
      </c>
      <c r="D40" s="485"/>
      <c r="E40" s="171">
        <f>((('[1]GX 800'!AM40*'[1]MARK UP FOR RETAIL'!$D$14)*'[1]MARK UP FOR RETAIL'!$D$11)*'[1]MARK UP FOR RETAIL'!$D$5)+'[1]MARK UP FOR RETAIL'!$G$5</f>
        <v>2663.3772000000004</v>
      </c>
      <c r="F40" s="68"/>
      <c r="G40" s="421">
        <f>(('[1]GX 800'!AO40*'[1]MARK UP FOR RETAIL'!$D$14)*'[1]MARK UP FOR RETAIL'!$D$11)*'[1]MARK UP FOR RETAIL'!$D$5</f>
        <v>1114.2198000000001</v>
      </c>
      <c r="H40" s="398"/>
      <c r="I40" s="398"/>
      <c r="J40" s="398"/>
      <c r="K40" s="422"/>
    </row>
    <row r="41" spans="1:11" ht="15.6">
      <c r="A41" s="97" t="s">
        <v>174</v>
      </c>
      <c r="B41" s="52">
        <v>2</v>
      </c>
      <c r="C41" s="52">
        <v>2</v>
      </c>
      <c r="D41" s="485"/>
      <c r="E41" s="171">
        <f>((('[1]GX 800'!AM41*'[1]MARK UP FOR RETAIL'!$D$14)*'[1]MARK UP FOR RETAIL'!$D$11)*'[1]MARK UP FOR RETAIL'!$D$5)+'[1]MARK UP FOR RETAIL'!$G$5</f>
        <v>2981.0592000000001</v>
      </c>
      <c r="F41" s="68"/>
      <c r="G41" s="421">
        <f>(('[1]GX 800'!AO41*'[1]MARK UP FOR RETAIL'!$D$14)*'[1]MARK UP FOR RETAIL'!$D$11)*'[1]MARK UP FOR RETAIL'!$D$5</f>
        <v>1236.0600000000002</v>
      </c>
      <c r="H41" s="398"/>
      <c r="I41" s="398"/>
      <c r="J41" s="398"/>
      <c r="K41" s="422"/>
    </row>
    <row r="42" spans="1:11" ht="15.6">
      <c r="A42" s="97" t="s">
        <v>175</v>
      </c>
      <c r="B42" s="52">
        <v>4</v>
      </c>
      <c r="C42" s="52">
        <v>2</v>
      </c>
      <c r="D42" s="485"/>
      <c r="E42" s="171">
        <f>((('[1]GX 800'!AM42*'[1]MARK UP FOR RETAIL'!$D$14)*'[1]MARK UP FOR RETAIL'!$D$11)*'[1]MARK UP FOR RETAIL'!$D$5)+'[1]MARK UP FOR RETAIL'!$G$5</f>
        <v>3276.4176000000002</v>
      </c>
      <c r="F42" s="68"/>
      <c r="G42" s="421">
        <f>(('[1]GX 800'!AO42*'[1]MARK UP FOR RETAIL'!$D$14)*'[1]MARK UP FOR RETAIL'!$D$11)*'[1]MARK UP FOR RETAIL'!$D$5</f>
        <v>1386.153</v>
      </c>
      <c r="H42" s="398"/>
      <c r="I42" s="398"/>
      <c r="J42" s="398"/>
      <c r="K42" s="422"/>
    </row>
    <row r="43" spans="1:11" ht="16.2" thickBot="1">
      <c r="A43" s="98" t="s">
        <v>176</v>
      </c>
      <c r="B43" s="69">
        <v>4</v>
      </c>
      <c r="C43" s="69">
        <v>2</v>
      </c>
      <c r="D43" s="486"/>
      <c r="E43" s="175">
        <f>((('[1]GX 800'!AM43*'[1]MARK UP FOR RETAIL'!$D$14)*'[1]MARK UP FOR RETAIL'!$D$11)*'[1]MARK UP FOR RETAIL'!$D$5)+'[1]MARK UP FOR RETAIL'!$G$5</f>
        <v>3623.2919999999999</v>
      </c>
      <c r="F43" s="70"/>
      <c r="G43" s="418">
        <f>(('[1]GX 800'!AO43*'[1]MARK UP FOR RETAIL'!$D$14)*'[1]MARK UP FOR RETAIL'!$D$11)*'[1]MARK UP FOR RETAIL'!$D$5</f>
        <v>1617.4728</v>
      </c>
      <c r="H43" s="419"/>
      <c r="I43" s="419"/>
      <c r="J43" s="419"/>
      <c r="K43" s="420"/>
    </row>
  </sheetData>
  <mergeCells count="57">
    <mergeCell ref="A1:K1"/>
    <mergeCell ref="A2:D4"/>
    <mergeCell ref="J3:K4"/>
    <mergeCell ref="F5:G5"/>
    <mergeCell ref="I5:I17"/>
    <mergeCell ref="D6:D13"/>
    <mergeCell ref="F6:G6"/>
    <mergeCell ref="F7:G7"/>
    <mergeCell ref="F8:G8"/>
    <mergeCell ref="F9:G9"/>
    <mergeCell ref="F10:G10"/>
    <mergeCell ref="F11:G11"/>
    <mergeCell ref="F12:G12"/>
    <mergeCell ref="A16:D16"/>
    <mergeCell ref="E16:G16"/>
    <mergeCell ref="A14:D14"/>
    <mergeCell ref="E3:G4"/>
    <mergeCell ref="D38:D43"/>
    <mergeCell ref="G43:K43"/>
    <mergeCell ref="G42:K42"/>
    <mergeCell ref="G41:K41"/>
    <mergeCell ref="A17:D17"/>
    <mergeCell ref="F17:G17"/>
    <mergeCell ref="A33:E35"/>
    <mergeCell ref="G35:K36"/>
    <mergeCell ref="A19:D19"/>
    <mergeCell ref="F19:G19"/>
    <mergeCell ref="A20:D20"/>
    <mergeCell ref="F20:G20"/>
    <mergeCell ref="A21:D21"/>
    <mergeCell ref="F21:G21"/>
    <mergeCell ref="A22:D22"/>
    <mergeCell ref="F22:G22"/>
    <mergeCell ref="J5:K5"/>
    <mergeCell ref="J8:K8"/>
    <mergeCell ref="J7:K7"/>
    <mergeCell ref="J12:K12"/>
    <mergeCell ref="J11:K11"/>
    <mergeCell ref="J10:K10"/>
    <mergeCell ref="J9:K9"/>
    <mergeCell ref="F14:G14"/>
    <mergeCell ref="G40:K40"/>
    <mergeCell ref="G39:K39"/>
    <mergeCell ref="G38:K38"/>
    <mergeCell ref="G37:K37"/>
    <mergeCell ref="J6:K6"/>
    <mergeCell ref="J17:K17"/>
    <mergeCell ref="J16:K16"/>
    <mergeCell ref="J15:K15"/>
    <mergeCell ref="J14:K14"/>
    <mergeCell ref="J13:K13"/>
    <mergeCell ref="A24:K25"/>
    <mergeCell ref="A26:E27"/>
    <mergeCell ref="G26:K27"/>
    <mergeCell ref="F13:G13"/>
    <mergeCell ref="A15:D15"/>
    <mergeCell ref="F15:G1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K61"/>
  <sheetViews>
    <sheetView topLeftCell="A33" workbookViewId="0">
      <selection sqref="A1:K61"/>
    </sheetView>
  </sheetViews>
  <sheetFormatPr defaultRowHeight="14.4"/>
  <sheetData>
    <row r="1" spans="1:11" ht="44.4">
      <c r="A1" s="606" t="s">
        <v>480</v>
      </c>
      <c r="B1" s="607"/>
      <c r="C1" s="607"/>
      <c r="D1" s="607"/>
      <c r="E1" s="607"/>
      <c r="F1" s="607"/>
      <c r="G1" s="607"/>
      <c r="H1" s="607"/>
      <c r="I1" s="607"/>
      <c r="J1" s="607"/>
      <c r="K1" s="608"/>
    </row>
    <row r="2" spans="1:11" ht="44.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6" customHeight="1">
      <c r="A3" s="609" t="s">
        <v>1</v>
      </c>
      <c r="B3" s="610"/>
      <c r="C3" s="610"/>
      <c r="D3" s="610"/>
      <c r="E3" s="610"/>
      <c r="F3" s="612" t="s">
        <v>118</v>
      </c>
      <c r="G3" s="403"/>
      <c r="H3" s="562"/>
      <c r="I3" s="254"/>
      <c r="J3" s="11"/>
      <c r="K3" s="11"/>
    </row>
    <row r="4" spans="1:11" ht="15.6" customHeight="1">
      <c r="A4" s="610"/>
      <c r="B4" s="610"/>
      <c r="C4" s="610"/>
      <c r="D4" s="610"/>
      <c r="E4" s="610"/>
      <c r="F4" s="612"/>
      <c r="G4" s="403"/>
      <c r="H4" s="562"/>
      <c r="I4" s="254"/>
      <c r="J4" s="12"/>
      <c r="K4" s="440"/>
    </row>
    <row r="5" spans="1:11" ht="15.6" customHeight="1">
      <c r="A5" s="610"/>
      <c r="B5" s="610"/>
      <c r="C5" s="610"/>
      <c r="D5" s="610"/>
      <c r="E5" s="610"/>
      <c r="F5" s="612"/>
      <c r="G5" s="403"/>
      <c r="H5" s="562"/>
      <c r="I5" s="254"/>
      <c r="J5" s="12"/>
      <c r="K5" s="524"/>
    </row>
    <row r="6" spans="1:11" ht="55.2">
      <c r="A6" s="256" t="s">
        <v>40</v>
      </c>
      <c r="B6" s="257" t="s">
        <v>48</v>
      </c>
      <c r="C6" s="257" t="s">
        <v>516</v>
      </c>
      <c r="D6" s="257" t="s">
        <v>49</v>
      </c>
      <c r="E6" s="257" t="s">
        <v>6</v>
      </c>
      <c r="F6" s="613" t="s">
        <v>120</v>
      </c>
      <c r="G6" s="614"/>
      <c r="H6" s="614"/>
      <c r="I6" s="257" t="s">
        <v>474</v>
      </c>
      <c r="J6" s="615"/>
      <c r="K6" s="307" t="s">
        <v>471</v>
      </c>
    </row>
    <row r="7" spans="1:11" ht="15.6" customHeight="1">
      <c r="A7" s="96" t="s">
        <v>171</v>
      </c>
      <c r="B7" s="52">
        <v>1</v>
      </c>
      <c r="C7" s="52">
        <v>1</v>
      </c>
      <c r="D7" s="52">
        <v>2</v>
      </c>
      <c r="E7" s="415" t="s">
        <v>12</v>
      </c>
      <c r="F7" s="586">
        <f>((('[1]SANCTUARY 8'!T7*'[1]MARK UP FOR RETAIL'!$D$9)*'[1]MARK UP FOR RETAIL'!$D$11)*'[1]MARK UP FOR RETAIL'!$D$5)+'[1]MARK UP FOR RETAIL'!$G$5</f>
        <v>2235.8115720000001</v>
      </c>
      <c r="G7" s="587"/>
      <c r="H7" s="587"/>
      <c r="I7" s="113">
        <f>('[1]SANCTUARY 8'!W7*'[1]MARK UP FOR RETAIL'!$D$11)*'[1]MARK UP FOR RETAIL'!$D$5</f>
        <v>430.01279999999997</v>
      </c>
      <c r="J7" s="616"/>
      <c r="K7" s="113">
        <f>('[1]SANCTUARY 8'!Y7*'[1]MARK UP FOR RETAIL'!$D$11)*'[1]MARK UP FOR RETAIL'!$D$5</f>
        <v>955.42140600000027</v>
      </c>
    </row>
    <row r="8" spans="1:11" ht="15.6">
      <c r="A8" s="96" t="s">
        <v>172</v>
      </c>
      <c r="B8" s="52">
        <v>2</v>
      </c>
      <c r="C8" s="52">
        <v>2</v>
      </c>
      <c r="D8" s="52">
        <v>2</v>
      </c>
      <c r="E8" s="416"/>
      <c r="F8" s="586">
        <f>((('[1]SANCTUARY 8'!T8*'[1]MARK UP FOR RETAIL'!$D$9)*'[1]MARK UP FOR RETAIL'!$D$11)*'[1]MARK UP FOR RETAIL'!$D$5)+'[1]MARK UP FOR RETAIL'!$G$5</f>
        <v>2529.0234719999999</v>
      </c>
      <c r="G8" s="587"/>
      <c r="H8" s="587"/>
      <c r="I8" s="113">
        <f>('[1]SANCTUARY 8'!W8*'[1]MARK UP FOR RETAIL'!$D$11)*'[1]MARK UP FOR RETAIL'!$D$5</f>
        <v>500.77440000000007</v>
      </c>
      <c r="J8" s="616"/>
      <c r="K8" s="113">
        <f>('[1]SANCTUARY 8'!Y8*'[1]MARK UP FOR RETAIL'!$D$11)*'[1]MARK UP FOR RETAIL'!$D$5</f>
        <v>1078.8684840000001</v>
      </c>
    </row>
    <row r="9" spans="1:11" ht="15.6">
      <c r="A9" s="96" t="s">
        <v>173</v>
      </c>
      <c r="B9" s="52">
        <v>2</v>
      </c>
      <c r="C9" s="52">
        <v>2</v>
      </c>
      <c r="D9" s="52">
        <v>2</v>
      </c>
      <c r="E9" s="416"/>
      <c r="F9" s="586">
        <f>((('[1]SANCTUARY 8'!T9*'[1]MARK UP FOR RETAIL'!$D$9)*'[1]MARK UP FOR RETAIL'!$D$11)*'[1]MARK UP FOR RETAIL'!$D$5)+'[1]MARK UP FOR RETAIL'!$G$5</f>
        <v>2826.8718120000003</v>
      </c>
      <c r="G9" s="587"/>
      <c r="H9" s="587"/>
      <c r="I9" s="113">
        <f>('[1]SANCTUARY 8'!W9*'[1]MARK UP FOR RETAIL'!$D$11)*'[1]MARK UP FOR RETAIL'!$D$5</f>
        <v>569.72160000000008</v>
      </c>
      <c r="J9" s="616"/>
      <c r="K9" s="113">
        <f>('[1]SANCTUARY 8'!Y9*'[1]MARK UP FOR RETAIL'!$D$11)*'[1]MARK UP FOR RETAIL'!$D$5</f>
        <v>1202.2096140000001</v>
      </c>
    </row>
    <row r="10" spans="1:11" ht="15.6">
      <c r="A10" s="96" t="s">
        <v>174</v>
      </c>
      <c r="B10" s="52">
        <v>2</v>
      </c>
      <c r="C10" s="52">
        <v>2</v>
      </c>
      <c r="D10" s="52">
        <v>2</v>
      </c>
      <c r="E10" s="416"/>
      <c r="F10" s="586">
        <f>((('[1]SANCTUARY 8'!T10*'[1]MARK UP FOR RETAIL'!$D$9)*'[1]MARK UP FOR RETAIL'!$D$11)*'[1]MARK UP FOR RETAIL'!$D$5)+'[1]MARK UP FOR RETAIL'!$G$5</f>
        <v>3130.2495360000003</v>
      </c>
      <c r="G10" s="587"/>
      <c r="H10" s="587"/>
      <c r="I10" s="113">
        <f>('[1]SANCTUARY 8'!W10*'[1]MARK UP FOR RETAIL'!$D$11)*'[1]MARK UP FOR RETAIL'!$D$5</f>
        <v>642.2976000000001</v>
      </c>
      <c r="J10" s="616"/>
      <c r="K10" s="113">
        <f>('[1]SANCTUARY 8'!Y10*'[1]MARK UP FOR RETAIL'!$D$11)*'[1]MARK UP FOR RETAIL'!$D$5</f>
        <v>1325.6566920000002</v>
      </c>
    </row>
    <row r="11" spans="1:11" ht="15.6">
      <c r="A11" s="96" t="s">
        <v>175</v>
      </c>
      <c r="B11" s="52">
        <v>4</v>
      </c>
      <c r="C11" s="52">
        <v>4</v>
      </c>
      <c r="D11" s="52">
        <v>2</v>
      </c>
      <c r="E11" s="416"/>
      <c r="F11" s="586">
        <f>((('[1]SANCTUARY 8'!T11*'[1]MARK UP FOR RETAIL'!$D$9)*'[1]MARK UP FOR RETAIL'!$D$11)*'[1]MARK UP FOR RETAIL'!$D$5)+'[1]MARK UP FOR RETAIL'!$G$5</f>
        <v>3573.5103720000006</v>
      </c>
      <c r="G11" s="587"/>
      <c r="H11" s="587"/>
      <c r="I11" s="113">
        <f>('[1]SANCTUARY 8'!W11*'[1]MARK UP FOR RETAIL'!$D$11)*'[1]MARK UP FOR RETAIL'!$D$5</f>
        <v>713.05920000000003</v>
      </c>
      <c r="J11" s="616"/>
      <c r="K11" s="113">
        <f>('[1]SANCTUARY 8'!Y11*'[1]MARK UP FOR RETAIL'!$D$11)*'[1]MARK UP FOR RETAIL'!$D$5</f>
        <v>1492.18929</v>
      </c>
    </row>
    <row r="12" spans="1:11" ht="15.6">
      <c r="A12" s="96" t="s">
        <v>176</v>
      </c>
      <c r="B12" s="52">
        <v>4</v>
      </c>
      <c r="C12" s="52">
        <v>4</v>
      </c>
      <c r="D12" s="52">
        <v>2</v>
      </c>
      <c r="E12" s="416"/>
      <c r="F12" s="586">
        <f>((('[1]SANCTUARY 8'!T12*'[1]MARK UP FOR RETAIL'!$D$9)*'[1]MARK UP FOR RETAIL'!$D$11)*'[1]MARK UP FOR RETAIL'!$D$5)+'[1]MARK UP FOR RETAIL'!$G$5</f>
        <v>3872.7839879999997</v>
      </c>
      <c r="G12" s="587"/>
      <c r="H12" s="587"/>
      <c r="I12" s="113">
        <f>('[1]SANCTUARY 8'!W12*'[1]MARK UP FOR RETAIL'!$D$11)*'[1]MARK UP FOR RETAIL'!$D$5</f>
        <v>787.44960000000015</v>
      </c>
      <c r="J12" s="616"/>
      <c r="K12" s="113">
        <f>('[1]SANCTUARY 8'!Y12*'[1]MARK UP FOR RETAIL'!$D$11)*'[1]MARK UP FOR RETAIL'!$D$5</f>
        <v>1615.777632</v>
      </c>
    </row>
    <row r="13" spans="1:11" ht="15.6">
      <c r="A13" s="96" t="s">
        <v>177</v>
      </c>
      <c r="B13" s="52">
        <v>6</v>
      </c>
      <c r="C13" s="52">
        <v>6</v>
      </c>
      <c r="D13" s="52">
        <v>2</v>
      </c>
      <c r="E13" s="416"/>
      <c r="F13" s="586">
        <f>((('[1]SANCTUARY 8'!T13*'[1]MARK UP FOR RETAIL'!$D$9)*'[1]MARK UP FOR RETAIL'!$D$11)*'[1]MARK UP FOR RETAIL'!$D$5)+'[1]MARK UP FOR RETAIL'!$G$5</f>
        <v>4307.6648880000002</v>
      </c>
      <c r="G13" s="587"/>
      <c r="H13" s="587"/>
      <c r="I13" s="113">
        <f>('[1]SANCTUARY 8'!W13*'[1]MARK UP FOR RETAIL'!$D$11)*'[1]MARK UP FOR RETAIL'!$D$5</f>
        <v>856.3968000000001</v>
      </c>
      <c r="J13" s="616"/>
      <c r="K13" s="113">
        <f>('[1]SANCTUARY 8'!Y13*'[1]MARK UP FOR RETAIL'!$D$11)*'[1]MARK UP FOR RETAIL'!$D$5</f>
        <v>1776.6420120000002</v>
      </c>
    </row>
    <row r="14" spans="1:11" ht="15.6">
      <c r="A14" s="101" t="s">
        <v>178</v>
      </c>
      <c r="B14" s="52">
        <v>6</v>
      </c>
      <c r="C14" s="52">
        <v>6</v>
      </c>
      <c r="D14" s="52">
        <v>2</v>
      </c>
      <c r="E14" s="416"/>
      <c r="F14" s="586">
        <f>((('[1]SANCTUARY 8'!T14*'[1]MARK UP FOR RETAIL'!$D$9)*'[1]MARK UP FOR RETAIL'!$D$11)*'[1]MARK UP FOR RETAIL'!$D$5)+'[1]MARK UP FOR RETAIL'!$G$5</f>
        <v>4609.1021760000003</v>
      </c>
      <c r="G14" s="587"/>
      <c r="H14" s="587"/>
      <c r="I14" s="113">
        <f>('[1]SANCTUARY 8'!W14*'[1]MARK UP FOR RETAIL'!$D$11)*'[1]MARK UP FOR RETAIL'!$D$5</f>
        <v>928.97280000000012</v>
      </c>
      <c r="J14" s="616"/>
      <c r="K14" s="113">
        <f>('[1]SANCTUARY 8'!Y14*'[1]MARK UP FOR RETAIL'!$D$11)*'[1]MARK UP FOR RETAIL'!$D$5</f>
        <v>1900.2303540000005</v>
      </c>
    </row>
    <row r="15" spans="1:11" ht="15.6" customHeight="1">
      <c r="A15" s="570" t="s">
        <v>53</v>
      </c>
      <c r="B15" s="571"/>
      <c r="C15" s="571"/>
      <c r="D15" s="572"/>
      <c r="E15" s="447"/>
      <c r="F15" s="586">
        <f>((('[1]SANCTUARY 8'!T15*'[1]MARK UP FOR RETAIL'!$D$9)*'[1]MARK UP FOR RETAIL'!$D$11)*'[1]MARK UP FOR RETAIL'!$D$5)</f>
        <v>315.96480000000003</v>
      </c>
      <c r="G15" s="587"/>
      <c r="H15" s="587"/>
      <c r="I15" s="41" t="s">
        <v>23</v>
      </c>
      <c r="J15" s="616"/>
      <c r="K15" s="113">
        <f>('[1]SANCTUARY 8'!Y15*'[1]MARK UP FOR RETAIL'!$D$11)*'[1]MARK UP FOR RETAIL'!$D$5</f>
        <v>169.51680000000002</v>
      </c>
    </row>
    <row r="16" spans="1:11" ht="15.6">
      <c r="A16" s="573" t="s">
        <v>93</v>
      </c>
      <c r="B16" s="573"/>
      <c r="C16" s="573"/>
      <c r="D16" s="573"/>
      <c r="E16" s="576"/>
      <c r="F16" s="586">
        <f>((('[1]SANCTUARY 8'!T16*'[1]MARK UP FOR RETAIL'!$D$9)*'[1]MARK UP FOR RETAIL'!$D$11)*'[1]MARK UP FOR RETAIL'!$D$5)</f>
        <v>742.92940800000008</v>
      </c>
      <c r="G16" s="587"/>
      <c r="H16" s="587"/>
      <c r="I16" s="113">
        <f>('[1]SANCTUARY 8'!W16*'[1]MARK UP FOR RETAIL'!$D$11)*'[1]MARK UP FOR RETAIL'!$D$5</f>
        <v>114.30720000000001</v>
      </c>
      <c r="J16" s="616"/>
      <c r="K16" s="113">
        <f>('[1]SANCTUARY 8'!Y16*'[1]MARK UP FOR RETAIL'!$D$11)*'[1]MARK UP FOR RETAIL'!$D$5</f>
        <v>297.53730000000007</v>
      </c>
    </row>
    <row r="17" spans="1:11" ht="15.6">
      <c r="A17" s="617" t="s">
        <v>475</v>
      </c>
      <c r="B17" s="618"/>
      <c r="C17" s="618"/>
      <c r="D17" s="618"/>
      <c r="E17" s="619"/>
      <c r="F17" s="586">
        <f>((('[1]SANCTUARY 8'!T17*'[1]MARK UP FOR RETAIL'!$D$9)*'[1]MARK UP FOR RETAIL'!$D$11)*'[1]MARK UP FOR RETAIL'!$D$5)</f>
        <v>49.7988</v>
      </c>
      <c r="G17" s="587"/>
      <c r="H17" s="587"/>
      <c r="I17" s="41" t="s">
        <v>23</v>
      </c>
      <c r="J17" s="71"/>
      <c r="K17" s="177"/>
    </row>
    <row r="18" spans="1:11">
      <c r="A18" s="258" t="s">
        <v>476</v>
      </c>
      <c r="B18" s="154"/>
      <c r="C18" s="154"/>
      <c r="D18" s="154"/>
      <c r="E18" s="259"/>
      <c r="F18" s="260"/>
      <c r="G18" s="260"/>
      <c r="H18" s="260"/>
      <c r="I18" s="260"/>
      <c r="J18" s="260"/>
      <c r="K18" s="261"/>
    </row>
    <row r="20" spans="1:11" ht="19.2" customHeight="1">
      <c r="A20" s="588" t="s">
        <v>481</v>
      </c>
      <c r="B20" s="589"/>
      <c r="C20" s="589"/>
      <c r="D20" s="589"/>
      <c r="E20" s="589"/>
      <c r="F20" s="589"/>
      <c r="G20" s="589"/>
      <c r="H20" s="589"/>
      <c r="I20" s="589"/>
      <c r="J20" s="589"/>
      <c r="K20" s="590"/>
    </row>
    <row r="21" spans="1:11" ht="19.2" customHeight="1">
      <c r="A21" s="591"/>
      <c r="B21" s="592"/>
      <c r="C21" s="592"/>
      <c r="D21" s="592"/>
      <c r="E21" s="592"/>
      <c r="F21" s="592"/>
      <c r="G21" s="592"/>
      <c r="H21" s="592"/>
      <c r="I21" s="592"/>
      <c r="J21" s="592"/>
      <c r="K21" s="593"/>
    </row>
    <row r="22" spans="1:11" ht="20.399999999999999">
      <c r="A22" s="594" t="s">
        <v>27</v>
      </c>
      <c r="B22" s="595"/>
      <c r="C22" s="595"/>
      <c r="D22" s="595"/>
      <c r="E22" s="595"/>
      <c r="F22" s="595"/>
      <c r="G22" s="262"/>
      <c r="H22" s="595" t="s">
        <v>28</v>
      </c>
      <c r="I22" s="595"/>
      <c r="J22" s="595"/>
      <c r="K22" s="596"/>
    </row>
    <row r="23" spans="1:11" ht="14.4" customHeight="1">
      <c r="A23" s="594"/>
      <c r="B23" s="595"/>
      <c r="C23" s="595"/>
      <c r="D23" s="595"/>
      <c r="E23" s="595"/>
      <c r="F23" s="595"/>
      <c r="G23" s="262"/>
      <c r="H23" s="595"/>
      <c r="I23" s="595"/>
      <c r="J23" s="595"/>
      <c r="K23" s="596"/>
    </row>
    <row r="24" spans="1:11" ht="14.4" customHeight="1">
      <c r="A24" s="263" t="s">
        <v>123</v>
      </c>
      <c r="B24" s="264"/>
      <c r="C24" s="264"/>
      <c r="D24" s="264"/>
      <c r="E24" s="265"/>
      <c r="F24" s="266"/>
      <c r="G24" s="266"/>
      <c r="H24" s="266" t="s">
        <v>30</v>
      </c>
      <c r="I24" s="265"/>
      <c r="J24" s="265"/>
      <c r="K24" s="267"/>
    </row>
    <row r="25" spans="1:11" ht="15.6">
      <c r="A25" s="263" t="s">
        <v>31</v>
      </c>
      <c r="B25" s="264"/>
      <c r="C25" s="264"/>
      <c r="D25" s="264"/>
      <c r="E25" s="597"/>
      <c r="F25" s="598"/>
      <c r="G25" s="266"/>
      <c r="H25" s="266" t="s">
        <v>164</v>
      </c>
      <c r="I25" s="265"/>
      <c r="J25" s="265"/>
      <c r="K25" s="267"/>
    </row>
    <row r="26" spans="1:11" ht="15.6">
      <c r="A26" s="263" t="s">
        <v>33</v>
      </c>
      <c r="B26" s="264"/>
      <c r="C26" s="264"/>
      <c r="D26" s="264"/>
      <c r="E26" s="598"/>
      <c r="F26" s="598"/>
      <c r="G26" s="266"/>
      <c r="H26" s="266" t="s">
        <v>37</v>
      </c>
      <c r="I26" s="265"/>
      <c r="J26" s="265"/>
      <c r="K26" s="267"/>
    </row>
    <row r="27" spans="1:11" ht="15.6">
      <c r="A27" s="263" t="s">
        <v>478</v>
      </c>
      <c r="B27" s="264"/>
      <c r="C27" s="264"/>
      <c r="D27" s="264"/>
      <c r="E27" s="598"/>
      <c r="F27" s="598"/>
      <c r="G27" s="266"/>
      <c r="H27" s="266" t="s">
        <v>38</v>
      </c>
      <c r="I27" s="265"/>
      <c r="J27" s="265"/>
      <c r="K27" s="267"/>
    </row>
    <row r="28" spans="1:11" ht="15.6">
      <c r="A28" s="263" t="s">
        <v>113</v>
      </c>
      <c r="B28" s="264"/>
      <c r="C28" s="264"/>
      <c r="D28" s="264"/>
      <c r="E28" s="598"/>
      <c r="F28" s="598"/>
      <c r="G28" s="266"/>
      <c r="H28" s="266" t="s">
        <v>39</v>
      </c>
      <c r="I28" s="265"/>
      <c r="J28" s="265"/>
      <c r="K28" s="267"/>
    </row>
    <row r="29" spans="1:11" ht="15.6">
      <c r="A29" s="263" t="s">
        <v>58</v>
      </c>
      <c r="B29" s="264"/>
      <c r="C29" s="264"/>
      <c r="D29" s="264"/>
      <c r="E29" s="598"/>
      <c r="F29" s="598"/>
      <c r="G29" s="266"/>
      <c r="H29" s="266"/>
      <c r="I29" s="265"/>
      <c r="J29" s="265"/>
      <c r="K29" s="267"/>
    </row>
    <row r="30" spans="1:11" ht="15.6">
      <c r="A30" s="268" t="s">
        <v>125</v>
      </c>
      <c r="B30" s="264"/>
      <c r="C30" s="264"/>
      <c r="D30" s="264"/>
      <c r="E30" s="598"/>
      <c r="F30" s="598"/>
      <c r="G30" s="266"/>
      <c r="H30" s="266"/>
      <c r="I30" s="265"/>
      <c r="J30" s="265"/>
      <c r="K30" s="267"/>
    </row>
    <row r="31" spans="1:11" ht="15.6">
      <c r="A31" s="263" t="s">
        <v>126</v>
      </c>
      <c r="B31" s="264"/>
      <c r="C31" s="264"/>
      <c r="D31" s="264"/>
      <c r="E31" s="265"/>
      <c r="F31" s="265"/>
      <c r="G31" s="266"/>
      <c r="H31" s="266"/>
      <c r="I31" s="265"/>
      <c r="J31" s="265"/>
      <c r="K31" s="267"/>
    </row>
    <row r="32" spans="1:11" ht="21" thickBot="1">
      <c r="A32" s="269"/>
      <c r="B32" s="264"/>
      <c r="C32" s="264"/>
      <c r="D32" s="264"/>
      <c r="E32" s="265"/>
      <c r="F32" s="265"/>
      <c r="G32" s="265"/>
      <c r="H32" s="599"/>
      <c r="I32" s="599"/>
      <c r="J32" s="599"/>
      <c r="K32" s="600"/>
    </row>
    <row r="33" spans="1:11" ht="55.8" thickBot="1">
      <c r="A33" s="303" t="s">
        <v>40</v>
      </c>
      <c r="B33" s="304" t="s">
        <v>127</v>
      </c>
      <c r="C33" s="304" t="s">
        <v>516</v>
      </c>
      <c r="D33" s="304" t="s">
        <v>49</v>
      </c>
      <c r="E33" s="304" t="s">
        <v>6</v>
      </c>
      <c r="F33" s="306" t="s">
        <v>517</v>
      </c>
      <c r="G33" s="265"/>
      <c r="H33" s="583" t="s">
        <v>479</v>
      </c>
      <c r="I33" s="584"/>
      <c r="J33" s="584"/>
      <c r="K33" s="585"/>
    </row>
    <row r="34" spans="1:11" ht="15.6" customHeight="1">
      <c r="A34" s="96" t="s">
        <v>171</v>
      </c>
      <c r="B34" s="52">
        <v>1</v>
      </c>
      <c r="C34" s="52">
        <v>1</v>
      </c>
      <c r="D34" s="52">
        <v>2</v>
      </c>
      <c r="E34" s="454" t="s">
        <v>12</v>
      </c>
      <c r="F34" s="53">
        <f>((('[1]SANCTUARY 8'!T34*'[1]MARK UP FOR RETAIL'!$D$14)*'[1]MARK UP FOR RETAIL'!$D$11)*'[1]MARK UP FOR RETAIL'!$D$5)+'[1]MARK UP FOR RETAIL'!$G$5</f>
        <v>2516.4020520000004</v>
      </c>
      <c r="G34" s="271"/>
      <c r="H34" s="602">
        <f>(('[1]SANCTUARY 8'!V34*'[1]MARK UP FOR RETAIL'!$D$14)*'[1]MARK UP FOR RETAIL'!$D$11)*'[1]MARK UP FOR RETAIL'!$D$5</f>
        <v>1102.8833640000003</v>
      </c>
      <c r="I34" s="603"/>
      <c r="J34" s="603"/>
      <c r="K34" s="604"/>
    </row>
    <row r="35" spans="1:11" ht="15.6">
      <c r="A35" s="96" t="s">
        <v>172</v>
      </c>
      <c r="B35" s="52">
        <v>2</v>
      </c>
      <c r="C35" s="52">
        <v>2</v>
      </c>
      <c r="D35" s="52">
        <v>2</v>
      </c>
      <c r="E35" s="485"/>
      <c r="F35" s="53">
        <f>((('[1]SANCTUARY 8'!T35*'[1]MARK UP FOR RETAIL'!$D$14)*'[1]MARK UP FOR RETAIL'!$D$11)*'[1]MARK UP FOR RETAIL'!$D$5)+'[1]MARK UP FOR RETAIL'!$G$5</f>
        <v>2871.0725400000006</v>
      </c>
      <c r="G35" s="271"/>
      <c r="H35" s="602">
        <f>(('[1]SANCTUARY 8'!V35*'[1]MARK UP FOR RETAIL'!$D$14)*'[1]MARK UP FOR RETAIL'!$D$11)*'[1]MARK UP FOR RETAIL'!$D$5</f>
        <v>1271.7468180000003</v>
      </c>
      <c r="I35" s="603"/>
      <c r="J35" s="603"/>
      <c r="K35" s="604"/>
    </row>
    <row r="36" spans="1:11" ht="15.6">
      <c r="A36" s="96" t="s">
        <v>173</v>
      </c>
      <c r="B36" s="52">
        <v>2</v>
      </c>
      <c r="C36" s="52">
        <v>2</v>
      </c>
      <c r="D36" s="52">
        <v>2</v>
      </c>
      <c r="E36" s="485"/>
      <c r="F36" s="53">
        <f>((('[1]SANCTUARY 8'!T36*'[1]MARK UP FOR RETAIL'!$D$14)*'[1]MARK UP FOR RETAIL'!$D$11)*'[1]MARK UP FOR RETAIL'!$D$5)+'[1]MARK UP FOR RETAIL'!$G$5</f>
        <v>3246.4181160000003</v>
      </c>
      <c r="G36" s="271"/>
      <c r="H36" s="602">
        <f>(('[1]SANCTUARY 8'!V36*'[1]MARK UP FOR RETAIL'!$D$14)*'[1]MARK UP FOR RETAIL'!$D$11)*'[1]MARK UP FOR RETAIL'!$D$5</f>
        <v>1454.7366720000002</v>
      </c>
      <c r="I36" s="603"/>
      <c r="J36" s="603"/>
      <c r="K36" s="604"/>
    </row>
    <row r="37" spans="1:11" ht="15.6" customHeight="1">
      <c r="A37" s="96" t="s">
        <v>174</v>
      </c>
      <c r="B37" s="52">
        <v>2</v>
      </c>
      <c r="C37" s="52">
        <v>2</v>
      </c>
      <c r="D37" s="52">
        <v>2</v>
      </c>
      <c r="E37" s="485"/>
      <c r="F37" s="53">
        <f>((('[1]SANCTUARY 8'!T37*'[1]MARK UP FOR RETAIL'!$D$14)*'[1]MARK UP FOR RETAIL'!$D$11)*'[1]MARK UP FOR RETAIL'!$D$5)+'[1]MARK UP FOR RETAIL'!$G$5</f>
        <v>3607.7513399999998</v>
      </c>
      <c r="G37" s="271"/>
      <c r="H37" s="602">
        <f>(('[1]SANCTUARY 8'!V37*'[1]MARK UP FOR RETAIL'!$D$14)*'[1]MARK UP FOR RETAIL'!$D$11)*'[1]MARK UP FOR RETAIL'!$D$5</f>
        <v>1620.5806080000002</v>
      </c>
      <c r="I37" s="603"/>
      <c r="J37" s="603"/>
      <c r="K37" s="604"/>
    </row>
    <row r="38" spans="1:11" ht="15.6">
      <c r="A38" s="96" t="s">
        <v>175</v>
      </c>
      <c r="B38" s="273">
        <v>4</v>
      </c>
      <c r="C38" s="273">
        <v>4</v>
      </c>
      <c r="D38" s="273">
        <v>2</v>
      </c>
      <c r="E38" s="601"/>
      <c r="F38" s="53">
        <f>((('[1]SANCTUARY 8'!T38*'[1]MARK UP FOR RETAIL'!$D$14)*'[1]MARK UP FOR RETAIL'!$D$11)*'[1]MARK UP FOR RETAIL'!$D$5)+'[1]MARK UP FOR RETAIL'!$G$5</f>
        <v>4112.4707639999997</v>
      </c>
      <c r="G38" s="274"/>
      <c r="H38" s="602">
        <f>(('[1]SANCTUARY 8'!V38*'[1]MARK UP FOR RETAIL'!$D$14)*'[1]MARK UP FOR RETAIL'!$D$11)*'[1]MARK UP FOR RETAIL'!$D$5</f>
        <v>1832.5295820000001</v>
      </c>
      <c r="I38" s="603"/>
      <c r="J38" s="603"/>
      <c r="K38" s="604"/>
    </row>
    <row r="39" spans="1:11">
      <c r="A39" s="275"/>
      <c r="B39" s="275"/>
      <c r="C39" s="275"/>
      <c r="D39" s="275"/>
      <c r="E39" s="275"/>
      <c r="F39" s="275"/>
      <c r="G39" s="275"/>
      <c r="H39" s="275"/>
      <c r="I39" s="275"/>
      <c r="J39" s="275"/>
      <c r="K39" s="275"/>
    </row>
    <row r="57" spans="1:1" ht="15">
      <c r="A57" s="301" t="s">
        <v>518</v>
      </c>
    </row>
    <row r="58" spans="1:1" ht="15">
      <c r="A58" s="301" t="s">
        <v>519</v>
      </c>
    </row>
    <row r="59" spans="1:1" ht="15">
      <c r="A59" s="301" t="s">
        <v>520</v>
      </c>
    </row>
    <row r="60" spans="1:1" ht="15">
      <c r="A60" s="301" t="s">
        <v>513</v>
      </c>
    </row>
    <row r="61" spans="1:1" ht="15">
      <c r="A61" s="301" t="s">
        <v>514</v>
      </c>
    </row>
  </sheetData>
  <mergeCells count="33">
    <mergeCell ref="A1:K1"/>
    <mergeCell ref="K4:K5"/>
    <mergeCell ref="A3:E5"/>
    <mergeCell ref="E25:F30"/>
    <mergeCell ref="E7:E15"/>
    <mergeCell ref="F7:H7"/>
    <mergeCell ref="F13:H13"/>
    <mergeCell ref="F14:H14"/>
    <mergeCell ref="F15:H15"/>
    <mergeCell ref="F16:H16"/>
    <mergeCell ref="F9:H9"/>
    <mergeCell ref="F10:H10"/>
    <mergeCell ref="F11:H11"/>
    <mergeCell ref="A22:F23"/>
    <mergeCell ref="F12:H12"/>
    <mergeCell ref="F3:H5"/>
    <mergeCell ref="E34:E38"/>
    <mergeCell ref="H36:K36"/>
    <mergeCell ref="H37:K37"/>
    <mergeCell ref="H38:K38"/>
    <mergeCell ref="H22:K23"/>
    <mergeCell ref="H32:K32"/>
    <mergeCell ref="H33:K33"/>
    <mergeCell ref="H34:K34"/>
    <mergeCell ref="H35:K35"/>
    <mergeCell ref="A15:D15"/>
    <mergeCell ref="J6:J16"/>
    <mergeCell ref="F6:H6"/>
    <mergeCell ref="A20:K21"/>
    <mergeCell ref="A16:E16"/>
    <mergeCell ref="A17:E17"/>
    <mergeCell ref="F17:H17"/>
    <mergeCell ref="F8:H8"/>
  </mergeCells>
  <pageMargins left="0.7" right="0.7" top="0.75" bottom="0.75" header="0.3" footer="0.3"/>
  <pageSetup paperSize="9" scale="67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41"/>
  <sheetViews>
    <sheetView workbookViewId="0">
      <selection activeCell="A13" sqref="A1:K41"/>
    </sheetView>
  </sheetViews>
  <sheetFormatPr defaultColWidth="9.109375" defaultRowHeight="14.4"/>
  <cols>
    <col min="7" max="7" width="12.5546875" customWidth="1"/>
  </cols>
  <sheetData>
    <row r="1" spans="1:11" ht="44.4">
      <c r="A1" s="722" t="s">
        <v>185</v>
      </c>
      <c r="B1" s="723"/>
      <c r="C1" s="723"/>
      <c r="D1" s="723"/>
      <c r="E1" s="723"/>
      <c r="F1" s="723"/>
      <c r="G1" s="723"/>
      <c r="H1" s="723"/>
      <c r="I1" s="723"/>
      <c r="J1" s="723"/>
      <c r="K1" s="724"/>
    </row>
    <row r="2" spans="1:11" ht="15.6">
      <c r="A2" s="93"/>
      <c r="B2" s="93"/>
      <c r="C2" s="19"/>
      <c r="D2" s="11"/>
      <c r="E2" s="11"/>
      <c r="F2" s="93"/>
      <c r="G2" s="11"/>
      <c r="H2" s="11"/>
      <c r="I2" s="11"/>
      <c r="J2" s="11"/>
      <c r="K2" s="11"/>
    </row>
    <row r="3" spans="1:11" ht="15" customHeight="1">
      <c r="A3" s="725" t="s">
        <v>1</v>
      </c>
      <c r="B3" s="726"/>
      <c r="C3" s="726"/>
      <c r="D3" s="726"/>
      <c r="E3" s="403" t="s">
        <v>118</v>
      </c>
      <c r="F3" s="403"/>
      <c r="G3" s="403"/>
      <c r="H3" s="11"/>
      <c r="I3" s="11"/>
      <c r="J3" s="11"/>
      <c r="K3" s="11"/>
    </row>
    <row r="4" spans="1:11" ht="15" customHeight="1">
      <c r="A4" s="726"/>
      <c r="B4" s="726"/>
      <c r="C4" s="726"/>
      <c r="D4" s="726"/>
      <c r="E4" s="403"/>
      <c r="F4" s="403"/>
      <c r="G4" s="403"/>
      <c r="H4" s="12"/>
      <c r="I4" s="12"/>
      <c r="J4" s="440"/>
      <c r="K4" s="524"/>
    </row>
    <row r="5" spans="1:11" ht="15.75" customHeight="1">
      <c r="A5" s="727"/>
      <c r="B5" s="727"/>
      <c r="C5" s="727"/>
      <c r="D5" s="727"/>
      <c r="E5" s="438"/>
      <c r="F5" s="438"/>
      <c r="G5" s="438"/>
      <c r="H5" s="60"/>
      <c r="I5" s="12"/>
      <c r="J5" s="525"/>
      <c r="K5" s="525"/>
    </row>
    <row r="6" spans="1:11" ht="47.25" customHeight="1">
      <c r="A6" s="13" t="s">
        <v>40</v>
      </c>
      <c r="B6" s="51" t="s">
        <v>48</v>
      </c>
      <c r="C6" s="51" t="s">
        <v>119</v>
      </c>
      <c r="D6" s="51" t="s">
        <v>6</v>
      </c>
      <c r="E6" s="442" t="s">
        <v>166</v>
      </c>
      <c r="F6" s="735"/>
      <c r="G6" s="51" t="s">
        <v>121</v>
      </c>
      <c r="H6" s="99" t="s">
        <v>44</v>
      </c>
      <c r="I6" s="444"/>
      <c r="J6" s="711" t="s">
        <v>3</v>
      </c>
      <c r="K6" s="712"/>
    </row>
    <row r="7" spans="1:11" ht="15.75" customHeight="1">
      <c r="A7" s="96" t="s">
        <v>171</v>
      </c>
      <c r="B7" s="52">
        <v>1</v>
      </c>
      <c r="C7" s="52">
        <v>1</v>
      </c>
      <c r="D7" s="415" t="s">
        <v>12</v>
      </c>
      <c r="E7" s="379">
        <f>((('[1]TITAN 800'!S7*'[1]MARK UP FOR RETAIL'!$D$9)*'[1]MARK UP FOR RETAIL'!$D$11)*'[1]MARK UP FOR RETAIL'!$D$5)+'[1]MARK UP FOR RETAIL'!$G$5</f>
        <v>1868.3136</v>
      </c>
      <c r="F7" s="380"/>
      <c r="G7" s="113">
        <f>((('[1]TITAN 800'!U7*'[1]MARK UP FOR RETAIL'!$D$9)*'[1]MARK UP FOR RETAIL'!$D$11)*'[1]MARK UP FOR RETAIL'!$D$5)+'[1]MARK UP FOR RETAIL'!$G$5</f>
        <v>2371.4532000000004</v>
      </c>
      <c r="H7" s="100">
        <f>('[1]TITAN 800'!V7*'[1]MARK UP FOR RETAIL'!$D$11)*'[1]MARK UP FOR RETAIL'!$D$5</f>
        <v>430.01279999999997</v>
      </c>
      <c r="I7" s="445"/>
      <c r="J7" s="379">
        <f>(('[1]TITAN 800'!X7*'[1]MARK UP FOR RETAIL'!$D$11)*'[1]MARK UP FOR RETAIL'!$D$5)</f>
        <v>798.14160000000004</v>
      </c>
      <c r="K7" s="380"/>
    </row>
    <row r="8" spans="1:11" ht="15.6">
      <c r="A8" s="96" t="s">
        <v>172</v>
      </c>
      <c r="B8" s="52">
        <v>2</v>
      </c>
      <c r="C8" s="52">
        <v>1</v>
      </c>
      <c r="D8" s="416"/>
      <c r="E8" s="379">
        <f>((('[1]TITAN 800'!S8*'[1]MARK UP FOR RETAIL'!$D$9)*'[1]MARK UP FOR RETAIL'!$D$11)*'[1]MARK UP FOR RETAIL'!$D$5)+'[1]MARK UP FOR RETAIL'!$G$5</f>
        <v>2204.8847999999998</v>
      </c>
      <c r="F8" s="380"/>
      <c r="G8" s="113">
        <f>((('[1]TITAN 800'!U8*'[1]MARK UP FOR RETAIL'!$D$9)*'[1]MARK UP FOR RETAIL'!$D$11)*'[1]MARK UP FOR RETAIL'!$D$5)+'[1]MARK UP FOR RETAIL'!$G$5</f>
        <v>2800.7532000000001</v>
      </c>
      <c r="H8" s="100">
        <f>('[1]TITAN 800'!V8*'[1]MARK UP FOR RETAIL'!$D$11)*'[1]MARK UP FOR RETAIL'!$D$5</f>
        <v>500.77440000000007</v>
      </c>
      <c r="I8" s="445"/>
      <c r="J8" s="379">
        <f>(('[1]TITAN 800'!X8*'[1]MARK UP FOR RETAIL'!$D$11)*'[1]MARK UP FOR RETAIL'!$D$5)</f>
        <v>927.04499999999996</v>
      </c>
      <c r="K8" s="380"/>
    </row>
    <row r="9" spans="1:11" ht="15.6">
      <c r="A9" s="96" t="s">
        <v>173</v>
      </c>
      <c r="B9" s="52">
        <v>2</v>
      </c>
      <c r="C9" s="52">
        <v>1</v>
      </c>
      <c r="D9" s="416"/>
      <c r="E9" s="379">
        <f>((('[1]TITAN 800'!S9*'[1]MARK UP FOR RETAIL'!$D$9)*'[1]MARK UP FOR RETAIL'!$D$11)*'[1]MARK UP FOR RETAIL'!$D$5)+'[1]MARK UP FOR RETAIL'!$G$5</f>
        <v>2520.8496</v>
      </c>
      <c r="F9" s="380"/>
      <c r="G9" s="113">
        <f>((('[1]TITAN 800'!U9*'[1]MARK UP FOR RETAIL'!$D$9)*'[1]MARK UP FOR RETAIL'!$D$11)*'[1]MARK UP FOR RETAIL'!$D$5)+'[1]MARK UP FOR RETAIL'!$G$5</f>
        <v>3199.1436000000008</v>
      </c>
      <c r="H9" s="100">
        <f>('[1]TITAN 800'!V9*'[1]MARK UP FOR RETAIL'!$D$11)*'[1]MARK UP FOR RETAIL'!$D$5</f>
        <v>569.72160000000008</v>
      </c>
      <c r="I9" s="445"/>
      <c r="J9" s="379">
        <f>(('[1]TITAN 800'!X9*'[1]MARK UP FOR RETAIL'!$D$11)*'[1]MARK UP FOR RETAIL'!$D$5)</f>
        <v>1031.2272000000003</v>
      </c>
      <c r="K9" s="380"/>
    </row>
    <row r="10" spans="1:11" ht="15.6">
      <c r="A10" s="96" t="s">
        <v>174</v>
      </c>
      <c r="B10" s="52">
        <v>2</v>
      </c>
      <c r="C10" s="52">
        <v>1</v>
      </c>
      <c r="D10" s="416"/>
      <c r="E10" s="379">
        <f>((('[1]TITAN 800'!S10*'[1]MARK UP FOR RETAIL'!$D$9)*'[1]MARK UP FOR RETAIL'!$D$11)*'[1]MARK UP FOR RETAIL'!$D$5)+'[1]MARK UP FOR RETAIL'!$G$5</f>
        <v>2812.7736000000004</v>
      </c>
      <c r="F10" s="380"/>
      <c r="G10" s="113">
        <f>((('[1]TITAN 800'!U10*'[1]MARK UP FOR RETAIL'!$D$9)*'[1]MARK UP FOR RETAIL'!$D$11)*'[1]MARK UP FOR RETAIL'!$D$5)+'[1]MARK UP FOR RETAIL'!$G$5</f>
        <v>3571.7760000000007</v>
      </c>
      <c r="H10" s="100">
        <f>('[1]TITAN 800'!V10*'[1]MARK UP FOR RETAIL'!$D$11)*'[1]MARK UP FOR RETAIL'!$D$5</f>
        <v>642.2976000000001</v>
      </c>
      <c r="I10" s="445"/>
      <c r="J10" s="379">
        <f>(('[1]TITAN 800'!X10*'[1]MARK UP FOR RETAIL'!$D$11)*'[1]MARK UP FOR RETAIL'!$D$5)</f>
        <v>1126.5804000000001</v>
      </c>
      <c r="K10" s="380"/>
    </row>
    <row r="11" spans="1:11" ht="15.6">
      <c r="A11" s="96" t="s">
        <v>175</v>
      </c>
      <c r="B11" s="52">
        <v>4</v>
      </c>
      <c r="C11" s="52">
        <v>1</v>
      </c>
      <c r="D11" s="416"/>
      <c r="E11" s="379">
        <f>((('[1]TITAN 800'!S11*'[1]MARK UP FOR RETAIL'!$D$9)*'[1]MARK UP FOR RETAIL'!$D$11)*'[1]MARK UP FOR RETAIL'!$D$5)+'[1]MARK UP FOR RETAIL'!$G$5</f>
        <v>3176.82</v>
      </c>
      <c r="F11" s="380"/>
      <c r="G11" s="113">
        <f>((('[1]TITAN 800'!U11*'[1]MARK UP FOR RETAIL'!$D$9)*'[1]MARK UP FOR RETAIL'!$D$11)*'[1]MARK UP FOR RETAIL'!$D$5)+'[1]MARK UP FOR RETAIL'!$G$5</f>
        <v>4035.42</v>
      </c>
      <c r="H11" s="100">
        <f>('[1]TITAN 800'!V11*'[1]MARK UP FOR RETAIL'!$D$11)*'[1]MARK UP FOR RETAIL'!$D$5</f>
        <v>713.05920000000003</v>
      </c>
      <c r="I11" s="445"/>
      <c r="J11" s="379">
        <f>(('[1]TITAN 800'!X11*'[1]MARK UP FOR RETAIL'!$D$11)*'[1]MARK UP FOR RETAIL'!$D$5)</f>
        <v>1274.9076</v>
      </c>
      <c r="K11" s="380"/>
    </row>
    <row r="12" spans="1:11" ht="15.6">
      <c r="A12" s="96" t="s">
        <v>176</v>
      </c>
      <c r="B12" s="52">
        <v>4</v>
      </c>
      <c r="C12" s="52">
        <v>1</v>
      </c>
      <c r="D12" s="416"/>
      <c r="E12" s="379">
        <f>((('[1]TITAN 800'!S12*'[1]MARK UP FOR RETAIL'!$D$9)*'[1]MARK UP FOR RETAIL'!$D$11)*'[1]MARK UP FOR RETAIL'!$D$5)+'[1]MARK UP FOR RETAIL'!$G$5</f>
        <v>3475.6127999999999</v>
      </c>
      <c r="F12" s="380"/>
      <c r="G12" s="113">
        <f>((('[1]TITAN 800'!U12*'[1]MARK UP FOR RETAIL'!$D$9)*'[1]MARK UP FOR RETAIL'!$D$11)*'[1]MARK UP FOR RETAIL'!$D$5)+'[1]MARK UP FOR RETAIL'!$G$5</f>
        <v>4413.2040000000006</v>
      </c>
      <c r="H12" s="100">
        <f>('[1]TITAN 800'!V12*'[1]MARK UP FOR RETAIL'!$D$11)*'[1]MARK UP FOR RETAIL'!$D$5</f>
        <v>787.44960000000015</v>
      </c>
      <c r="I12" s="445"/>
      <c r="J12" s="379">
        <f>(('[1]TITAN 800'!X12*'[1]MARK UP FOR RETAIL'!$D$11)*'[1]MARK UP FOR RETAIL'!$D$5)</f>
        <v>1373.7924</v>
      </c>
      <c r="K12" s="380"/>
    </row>
    <row r="13" spans="1:11" ht="15.6">
      <c r="A13" s="96" t="s">
        <v>177</v>
      </c>
      <c r="B13" s="52">
        <v>6</v>
      </c>
      <c r="C13" s="52">
        <v>1</v>
      </c>
      <c r="D13" s="416"/>
      <c r="E13" s="379">
        <f>((('[1]TITAN 800'!S13*'[1]MARK UP FOR RETAIL'!$D$9)*'[1]MARK UP FOR RETAIL'!$D$11)*'[1]MARK UP FOR RETAIL'!$D$5)+'[1]MARK UP FOR RETAIL'!$G$5</f>
        <v>3827.6388000000002</v>
      </c>
      <c r="F13" s="380"/>
      <c r="G13" s="113">
        <f>((('[1]TITAN 800'!U13*'[1]MARK UP FOR RETAIL'!$D$9)*'[1]MARK UP FOR RETAIL'!$D$11)*'[1]MARK UP FOR RETAIL'!$D$5)+'[1]MARK UP FOR RETAIL'!$G$5</f>
        <v>4863.1104000000005</v>
      </c>
      <c r="H13" s="100">
        <f>('[1]TITAN 800'!V13*'[1]MARK UP FOR RETAIL'!$D$11)*'[1]MARK UP FOR RETAIL'!$D$5</f>
        <v>856.3968000000001</v>
      </c>
      <c r="I13" s="445"/>
      <c r="J13" s="379">
        <f>(('[1]TITAN 800'!X13*'[1]MARK UP FOR RETAIL'!$D$11)*'[1]MARK UP FOR RETAIL'!$D$5)</f>
        <v>1500.9300000000003</v>
      </c>
      <c r="K13" s="380"/>
    </row>
    <row r="14" spans="1:11" ht="15.6">
      <c r="A14" s="101" t="s">
        <v>178</v>
      </c>
      <c r="B14" s="52">
        <v>6</v>
      </c>
      <c r="C14" s="52">
        <v>1</v>
      </c>
      <c r="D14" s="416"/>
      <c r="E14" s="379">
        <f>((('[1]TITAN 800'!S14*'[1]MARK UP FOR RETAIL'!$D$9)*'[1]MARK UP FOR RETAIL'!$D$11)*'[1]MARK UP FOR RETAIL'!$D$5)+'[1]MARK UP FOR RETAIL'!$G$5</f>
        <v>4116.1284000000005</v>
      </c>
      <c r="F14" s="380"/>
      <c r="G14" s="113">
        <f>((('[1]TITAN 800'!U14*'[1]MARK UP FOR RETAIL'!$D$9)*'[1]MARK UP FOR RETAIL'!$D$11)*'[1]MARK UP FOR RETAIL'!$D$5)+'[1]MARK UP FOR RETAIL'!$G$5</f>
        <v>5225.4396000000006</v>
      </c>
      <c r="H14" s="100">
        <f>('[1]TITAN 800'!V14*'[1]MARK UP FOR RETAIL'!$D$11)*'[1]MARK UP FOR RETAIL'!$D$5</f>
        <v>928.97280000000012</v>
      </c>
      <c r="I14" s="445"/>
      <c r="J14" s="379">
        <f>(('[1]TITAN 800'!X14*'[1]MARK UP FOR RETAIL'!$D$11)*'[1]MARK UP FOR RETAIL'!$D$5)</f>
        <v>1596.2832000000001</v>
      </c>
      <c r="K14" s="380"/>
    </row>
    <row r="15" spans="1:11" ht="15.75" customHeight="1">
      <c r="A15" s="570" t="s">
        <v>96</v>
      </c>
      <c r="B15" s="571"/>
      <c r="C15" s="572"/>
      <c r="D15" s="447"/>
      <c r="E15" s="379">
        <f>((('[1]TITAN 800'!S15*'[1]MARK UP FOR RETAIL'!$D$9)*'[1]MARK UP FOR RETAIL'!$D$11)*'[1]MARK UP FOR RETAIL'!$D$5)</f>
        <v>298.7928</v>
      </c>
      <c r="F15" s="380"/>
      <c r="G15" s="113">
        <f>((('[1]TITAN 800'!U15*'[1]MARK UP FOR RETAIL'!$D$9)*'[1]MARK UP FOR RETAIL'!$D$11)*'[1]MARK UP FOR RETAIL'!$D$5)</f>
        <v>298.7928</v>
      </c>
      <c r="H15" s="102" t="s">
        <v>23</v>
      </c>
      <c r="I15" s="445"/>
      <c r="J15" s="379">
        <f>(('[1]TITAN 800'!X15*'[1]MARK UP FOR RETAIL'!$D$11)*'[1]MARK UP FOR RETAIL'!$D$5)</f>
        <v>151.85880000000003</v>
      </c>
      <c r="K15" s="380"/>
    </row>
    <row r="16" spans="1:11" ht="15.6">
      <c r="A16" s="573" t="s">
        <v>93</v>
      </c>
      <c r="B16" s="573"/>
      <c r="C16" s="573"/>
      <c r="D16" s="573"/>
      <c r="E16" s="379">
        <f>((('[1]TITAN 800'!S16*'[1]MARK UP FOR RETAIL'!$D$9)*'[1]MARK UP FOR RETAIL'!$D$11)*'[1]MARK UP FOR RETAIL'!$D$5)</f>
        <v>590.71680000000015</v>
      </c>
      <c r="F16" s="380"/>
      <c r="G16" s="113">
        <f>((('[1]TITAN 800'!U16*'[1]MARK UP FOR RETAIL'!$D$9)*'[1]MARK UP FOR RETAIL'!$D$11)*'[1]MARK UP FOR RETAIL'!$D$5)</f>
        <v>619.90920000000006</v>
      </c>
      <c r="H16" s="100">
        <f>('[1]TITAN 800'!V16*'[1]MARK UP FOR RETAIL'!$D$11)*'[1]MARK UP FOR RETAIL'!$D$5</f>
        <v>114.30720000000001</v>
      </c>
      <c r="I16" s="445"/>
      <c r="J16" s="379">
        <f>(('[1]TITAN 800'!X16*'[1]MARK UP FOR RETAIL'!$D$11)*'[1]MARK UP FOR RETAIL'!$D$5)</f>
        <v>247.21200000000007</v>
      </c>
      <c r="K16" s="380"/>
    </row>
    <row r="17" spans="1:11" ht="15.6">
      <c r="A17" s="576" t="s">
        <v>24</v>
      </c>
      <c r="B17" s="577"/>
      <c r="C17" s="577"/>
      <c r="D17" s="578"/>
      <c r="E17" s="553">
        <f>(('[1]TITAN 800'!S17*'[1]MARK UP FOR RETAIL'!$D$10)*'[1]MARK UP FOR RETAIL'!$D$11)*'[1]MARK UP FOR RETAIL'!$D$7</f>
        <v>49.7988</v>
      </c>
      <c r="F17" s="553"/>
      <c r="G17" s="380"/>
      <c r="H17" s="102" t="s">
        <v>23</v>
      </c>
      <c r="I17" s="445"/>
      <c r="J17" s="379">
        <f>(('[1]TITAN 800'!X17*'[1]MARK UP FOR RETAIL'!$D$11)*'[1]MARK UP FOR RETAIL'!$D$5)</f>
        <v>37.081800000000001</v>
      </c>
      <c r="K17" s="380"/>
    </row>
    <row r="18" spans="1:11" ht="15.6">
      <c r="A18" s="426" t="s">
        <v>25</v>
      </c>
      <c r="B18" s="427"/>
      <c r="C18" s="427"/>
      <c r="D18" s="428"/>
      <c r="E18" s="405">
        <f>((('[1]TITAN 800'!S18*'[1]MARK UP FOR RETAIL'!$D$9)*'[1]MARK UP FOR RETAIL'!$D$11)*'[1]MARK UP FOR RETAIL'!$D$5)</f>
        <v>-106.46639999999999</v>
      </c>
      <c r="F18" s="406"/>
      <c r="G18" s="16">
        <f>((('[1]TITAN 800'!U18*'[1]MARK UP FOR RETAIL'!$D$9)*'[1]MARK UP FOR RETAIL'!$D$11)*'[1]MARK UP FOR RETAIL'!$D$5)</f>
        <v>-120.20400000000002</v>
      </c>
      <c r="H18" s="103"/>
      <c r="I18" s="446"/>
      <c r="J18" s="405">
        <f>(('[1]TITAN 800'!X18*'[1]MARK UP FOR RETAIL'!$D$11)*'[1]MARK UP FOR RETAIL'!$D$5)</f>
        <v>-40.613400000000006</v>
      </c>
      <c r="K18" s="406"/>
    </row>
    <row r="19" spans="1:11">
      <c r="A19" s="11"/>
      <c r="B19" s="19"/>
      <c r="C19" s="19"/>
      <c r="D19" s="11"/>
      <c r="E19" s="11"/>
      <c r="F19" s="11"/>
      <c r="G19" s="11"/>
      <c r="H19" s="11"/>
      <c r="I19" s="11"/>
      <c r="J19" s="11"/>
      <c r="K19" s="11"/>
    </row>
    <row r="20" spans="1:11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</row>
    <row r="21" spans="1:11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</row>
    <row r="22" spans="1:11" ht="15" thickBot="1">
      <c r="A22" s="46"/>
      <c r="B22" s="114"/>
      <c r="C22" s="114"/>
      <c r="D22" s="46"/>
      <c r="E22" s="46"/>
      <c r="F22" s="46"/>
      <c r="G22" s="46"/>
      <c r="H22" s="46"/>
      <c r="I22" s="46"/>
      <c r="J22" s="46"/>
      <c r="K22" s="46"/>
    </row>
    <row r="23" spans="1:11" ht="15" customHeight="1">
      <c r="A23" s="695" t="s">
        <v>186</v>
      </c>
      <c r="B23" s="696"/>
      <c r="C23" s="696"/>
      <c r="D23" s="696"/>
      <c r="E23" s="696"/>
      <c r="F23" s="696"/>
      <c r="G23" s="696"/>
      <c r="H23" s="696"/>
      <c r="I23" s="696"/>
      <c r="J23" s="696"/>
      <c r="K23" s="697"/>
    </row>
    <row r="24" spans="1:11" ht="15" customHeight="1">
      <c r="A24" s="698"/>
      <c r="B24" s="699"/>
      <c r="C24" s="699"/>
      <c r="D24" s="699"/>
      <c r="E24" s="699"/>
      <c r="F24" s="699"/>
      <c r="G24" s="699"/>
      <c r="H24" s="699"/>
      <c r="I24" s="699"/>
      <c r="J24" s="699"/>
      <c r="K24" s="700"/>
    </row>
    <row r="25" spans="1:11" ht="20.399999999999999">
      <c r="A25" s="391" t="s">
        <v>27</v>
      </c>
      <c r="B25" s="392"/>
      <c r="C25" s="392"/>
      <c r="D25" s="392"/>
      <c r="E25" s="392"/>
      <c r="F25" s="65"/>
      <c r="G25" s="395" t="s">
        <v>28</v>
      </c>
      <c r="H25" s="395"/>
      <c r="I25" s="395"/>
      <c r="J25" s="395"/>
      <c r="K25" s="396"/>
    </row>
    <row r="26" spans="1:11" ht="20.399999999999999">
      <c r="A26" s="391"/>
      <c r="B26" s="392"/>
      <c r="C26" s="392"/>
      <c r="D26" s="392"/>
      <c r="E26" s="392"/>
      <c r="F26" s="65"/>
      <c r="G26" s="395"/>
      <c r="H26" s="395"/>
      <c r="I26" s="395"/>
      <c r="J26" s="395"/>
      <c r="K26" s="396"/>
    </row>
    <row r="27" spans="1:11" ht="15.6">
      <c r="A27" s="74" t="s">
        <v>123</v>
      </c>
      <c r="B27" s="24"/>
      <c r="C27" s="24"/>
      <c r="D27" s="25"/>
      <c r="E27" s="66"/>
      <c r="F27" s="66"/>
      <c r="G27" s="66" t="s">
        <v>30</v>
      </c>
      <c r="H27" s="25"/>
      <c r="I27" s="25"/>
      <c r="J27" s="25"/>
      <c r="K27" s="75"/>
    </row>
    <row r="28" spans="1:11" ht="15.6">
      <c r="A28" s="74" t="s">
        <v>31</v>
      </c>
      <c r="B28" s="24"/>
      <c r="C28" s="24"/>
      <c r="D28" s="568"/>
      <c r="E28" s="569"/>
      <c r="F28" s="66"/>
      <c r="G28" s="66" t="s">
        <v>164</v>
      </c>
      <c r="H28" s="25"/>
      <c r="I28" s="25"/>
      <c r="J28" s="25"/>
      <c r="K28" s="77"/>
    </row>
    <row r="29" spans="1:11" ht="15.6">
      <c r="A29" s="74" t="s">
        <v>33</v>
      </c>
      <c r="B29" s="24"/>
      <c r="C29" s="24"/>
      <c r="D29" s="569"/>
      <c r="E29" s="569"/>
      <c r="F29" s="66"/>
      <c r="G29" s="66" t="s">
        <v>114</v>
      </c>
      <c r="H29" s="25"/>
      <c r="I29" s="25"/>
      <c r="J29" s="25"/>
      <c r="K29" s="77"/>
    </row>
    <row r="30" spans="1:11" ht="15.6">
      <c r="A30" s="74" t="s">
        <v>124</v>
      </c>
      <c r="B30" s="24"/>
      <c r="C30" s="24"/>
      <c r="D30" s="569"/>
      <c r="E30" s="569"/>
      <c r="F30" s="66"/>
      <c r="G30" s="66" t="s">
        <v>37</v>
      </c>
      <c r="H30" s="25"/>
      <c r="I30" s="25"/>
      <c r="J30" s="25"/>
      <c r="K30" s="77"/>
    </row>
    <row r="31" spans="1:11" ht="15.6">
      <c r="A31" s="74" t="s">
        <v>58</v>
      </c>
      <c r="B31" s="24"/>
      <c r="C31" s="24"/>
      <c r="D31" s="569"/>
      <c r="E31" s="569"/>
      <c r="F31" s="66"/>
      <c r="G31" s="66" t="s">
        <v>38</v>
      </c>
      <c r="H31" s="25"/>
      <c r="I31" s="25"/>
      <c r="J31" s="25"/>
      <c r="K31" s="77"/>
    </row>
    <row r="32" spans="1:11" ht="15.6">
      <c r="A32" s="78" t="s">
        <v>125</v>
      </c>
      <c r="B32" s="24"/>
      <c r="C32" s="24"/>
      <c r="D32" s="569"/>
      <c r="E32" s="569"/>
      <c r="F32" s="66"/>
      <c r="G32" s="66" t="s">
        <v>39</v>
      </c>
      <c r="H32" s="25"/>
      <c r="I32" s="25"/>
      <c r="J32" s="25"/>
      <c r="K32" s="77"/>
    </row>
    <row r="33" spans="1:11" ht="15.6">
      <c r="A33" s="74" t="s">
        <v>126</v>
      </c>
      <c r="B33" s="24"/>
      <c r="C33" s="24"/>
      <c r="D33" s="25"/>
      <c r="E33" s="25"/>
      <c r="F33" s="66"/>
      <c r="G33" s="66"/>
      <c r="H33" s="25"/>
      <c r="I33" s="25"/>
      <c r="J33" s="25"/>
      <c r="K33" s="77"/>
    </row>
    <row r="34" spans="1:11" ht="20.399999999999999">
      <c r="A34" s="30"/>
      <c r="B34" s="24"/>
      <c r="C34" s="24"/>
      <c r="D34" s="25"/>
      <c r="E34" s="25"/>
      <c r="F34" s="25"/>
      <c r="G34" s="730"/>
      <c r="H34" s="730"/>
      <c r="I34" s="730"/>
      <c r="J34" s="730"/>
      <c r="K34" s="731"/>
    </row>
    <row r="35" spans="1:11" ht="15" customHeight="1" thickBot="1">
      <c r="A35" s="32"/>
      <c r="B35" s="24"/>
      <c r="C35" s="24"/>
      <c r="D35" s="25"/>
      <c r="E35" s="25"/>
      <c r="F35" s="25"/>
      <c r="G35" s="730"/>
      <c r="H35" s="730"/>
      <c r="I35" s="730"/>
      <c r="J35" s="730"/>
      <c r="K35" s="731"/>
    </row>
    <row r="36" spans="1:11" ht="46.8">
      <c r="A36" s="33" t="s">
        <v>40</v>
      </c>
      <c r="B36" s="34" t="s">
        <v>127</v>
      </c>
      <c r="C36" s="34" t="s">
        <v>119</v>
      </c>
      <c r="D36" s="34" t="s">
        <v>6</v>
      </c>
      <c r="E36" s="35" t="s">
        <v>168</v>
      </c>
      <c r="F36" s="25"/>
      <c r="G36" s="732" t="s">
        <v>3</v>
      </c>
      <c r="H36" s="733"/>
      <c r="I36" s="733"/>
      <c r="J36" s="733"/>
      <c r="K36" s="734"/>
    </row>
    <row r="37" spans="1:11" ht="15.75" customHeight="1">
      <c r="A37" s="97" t="s">
        <v>171</v>
      </c>
      <c r="B37" s="52">
        <v>1</v>
      </c>
      <c r="C37" s="52">
        <v>1</v>
      </c>
      <c r="D37" s="454" t="s">
        <v>41</v>
      </c>
      <c r="E37" s="53">
        <f>((('[1]TITAN 800'!S37*'[1]MARK UP FOR RETAIL'!$D$14)*'[1]MARK UP FOR RETAIL'!$D$11)*'[1]MARK UP FOR RETAIL'!$D$5)+'[1]MARK UP FOR RETAIL'!$G$5</f>
        <v>2210.0364000000004</v>
      </c>
      <c r="F37" s="66"/>
      <c r="G37" s="421">
        <f>(('[1]TITAN 800'!U37*'[1]MARK UP FOR RETAIL'!$D$14)*'[1]MARK UP FOR RETAIL'!$D$11)*'[1]MARK UP FOR RETAIL'!$D$5</f>
        <v>944.7030000000002</v>
      </c>
      <c r="H37" s="398"/>
      <c r="I37" s="398"/>
      <c r="J37" s="398"/>
      <c r="K37" s="422"/>
    </row>
    <row r="38" spans="1:11" ht="15.6">
      <c r="A38" s="97" t="s">
        <v>172</v>
      </c>
      <c r="B38" s="52">
        <v>2</v>
      </c>
      <c r="C38" s="52">
        <v>1</v>
      </c>
      <c r="D38" s="485"/>
      <c r="E38" s="53">
        <f>((('[1]TITAN 800'!S38*'[1]MARK UP FOR RETAIL'!$D$14)*'[1]MARK UP FOR RETAIL'!$D$11)*'[1]MARK UP FOR RETAIL'!$D$5)+'[1]MARK UP FOR RETAIL'!$G$5</f>
        <v>2611.8612000000003</v>
      </c>
      <c r="F38" s="66"/>
      <c r="G38" s="421">
        <f>(('[1]TITAN 800'!U38*'[1]MARK UP FOR RETAIL'!$D$14)*'[1]MARK UP FOR RETAIL'!$D$11)*'[1]MARK UP FOR RETAIL'!$D$5</f>
        <v>1117.7514000000001</v>
      </c>
      <c r="H38" s="398"/>
      <c r="I38" s="398"/>
      <c r="J38" s="398"/>
      <c r="K38" s="422"/>
    </row>
    <row r="39" spans="1:11" ht="15.6">
      <c r="A39" s="97" t="s">
        <v>173</v>
      </c>
      <c r="B39" s="52">
        <v>2</v>
      </c>
      <c r="C39" s="52">
        <v>1</v>
      </c>
      <c r="D39" s="485"/>
      <c r="E39" s="53">
        <f>((('[1]TITAN 800'!S39*'[1]MARK UP FOR RETAIL'!$D$14)*'[1]MARK UP FOR RETAIL'!$D$11)*'[1]MARK UP FOR RETAIL'!$D$5)+'[1]MARK UP FOR RETAIL'!$G$5</f>
        <v>3006.8172</v>
      </c>
      <c r="F39" s="66"/>
      <c r="G39" s="421">
        <f>(('[1]TITAN 800'!U39*'[1]MARK UP FOR RETAIL'!$D$14)*'[1]MARK UP FOR RETAIL'!$D$11)*'[1]MARK UP FOR RETAIL'!$D$5</f>
        <v>1262.547</v>
      </c>
      <c r="H39" s="398"/>
      <c r="I39" s="398"/>
      <c r="J39" s="398"/>
      <c r="K39" s="422"/>
    </row>
    <row r="40" spans="1:11" ht="15.6">
      <c r="A40" s="97" t="s">
        <v>174</v>
      </c>
      <c r="B40" s="52">
        <v>2</v>
      </c>
      <c r="C40" s="52">
        <v>1</v>
      </c>
      <c r="D40" s="485"/>
      <c r="E40" s="53">
        <f>((('[1]TITAN 800'!S40*'[1]MARK UP FOR RETAIL'!$D$14)*'[1]MARK UP FOR RETAIL'!$D$11)*'[1]MARK UP FOR RETAIL'!$D$5)+'[1]MARK UP FOR RETAIL'!$G$5</f>
        <v>3353.6916000000006</v>
      </c>
      <c r="F40" s="66"/>
      <c r="G40" s="421">
        <f>(('[1]TITAN 800'!U40*'[1]MARK UP FOR RETAIL'!$D$14)*'[1]MARK UP FOR RETAIL'!$D$11)*'[1]MARK UP FOR RETAIL'!$D$5</f>
        <v>1423.2348000000002</v>
      </c>
      <c r="H40" s="398"/>
      <c r="I40" s="398"/>
      <c r="J40" s="398"/>
      <c r="K40" s="422"/>
    </row>
    <row r="41" spans="1:11" ht="16.2" thickBot="1">
      <c r="A41" s="98" t="s">
        <v>175</v>
      </c>
      <c r="B41" s="69">
        <v>4</v>
      </c>
      <c r="C41" s="69">
        <v>1</v>
      </c>
      <c r="D41" s="486"/>
      <c r="E41" s="54">
        <f>((('[1]TITAN 800'!S41*'[1]MARK UP FOR RETAIL'!$D$14)*'[1]MARK UP FOR RETAIL'!$D$11)*'[1]MARK UP FOR RETAIL'!$D$5)+'[1]MARK UP FOR RETAIL'!$G$5</f>
        <v>3779.5572000000002</v>
      </c>
      <c r="F41" s="115"/>
      <c r="G41" s="418">
        <f>(('[1]TITAN 800'!U41*'[1]MARK UP FOR RETAIL'!$D$14)*'[1]MARK UP FOR RETAIL'!$D$11)*'[1]MARK UP FOR RETAIL'!$D$5</f>
        <v>1615.7070000000001</v>
      </c>
      <c r="H41" s="419"/>
      <c r="I41" s="419"/>
      <c r="J41" s="419"/>
      <c r="K41" s="420"/>
    </row>
  </sheetData>
  <mergeCells count="48">
    <mergeCell ref="E3:G5"/>
    <mergeCell ref="E9:F9"/>
    <mergeCell ref="A15:C15"/>
    <mergeCell ref="E15:F15"/>
    <mergeCell ref="A1:K1"/>
    <mergeCell ref="A3:D5"/>
    <mergeCell ref="J4:K5"/>
    <mergeCell ref="E6:F6"/>
    <mergeCell ref="I6:I18"/>
    <mergeCell ref="D7:D15"/>
    <mergeCell ref="E7:F7"/>
    <mergeCell ref="E8:F8"/>
    <mergeCell ref="E16:F16"/>
    <mergeCell ref="A17:D17"/>
    <mergeCell ref="E17:G17"/>
    <mergeCell ref="E10:F10"/>
    <mergeCell ref="G41:K41"/>
    <mergeCell ref="E11:F11"/>
    <mergeCell ref="E12:F12"/>
    <mergeCell ref="E13:F13"/>
    <mergeCell ref="E14:F14"/>
    <mergeCell ref="J11:K11"/>
    <mergeCell ref="J15:K15"/>
    <mergeCell ref="J13:K13"/>
    <mergeCell ref="J12:K12"/>
    <mergeCell ref="J14:K14"/>
    <mergeCell ref="G34:K35"/>
    <mergeCell ref="G40:K40"/>
    <mergeCell ref="G39:K39"/>
    <mergeCell ref="G38:K38"/>
    <mergeCell ref="G37:K37"/>
    <mergeCell ref="G36:K36"/>
    <mergeCell ref="D28:E32"/>
    <mergeCell ref="D37:D41"/>
    <mergeCell ref="J10:K10"/>
    <mergeCell ref="J6:K6"/>
    <mergeCell ref="J9:K9"/>
    <mergeCell ref="J8:K8"/>
    <mergeCell ref="J7:K7"/>
    <mergeCell ref="J18:K18"/>
    <mergeCell ref="J17:K17"/>
    <mergeCell ref="J16:K16"/>
    <mergeCell ref="A23:K24"/>
    <mergeCell ref="A25:E26"/>
    <mergeCell ref="G25:K26"/>
    <mergeCell ref="A18:D18"/>
    <mergeCell ref="E18:F18"/>
    <mergeCell ref="A16:D1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56"/>
  <sheetViews>
    <sheetView topLeftCell="A21" workbookViewId="0">
      <selection activeCell="A27" sqref="A1:I57"/>
    </sheetView>
  </sheetViews>
  <sheetFormatPr defaultRowHeight="14.4"/>
  <cols>
    <col min="5" max="5" width="15.21875" customWidth="1"/>
    <col min="6" max="6" width="12" customWidth="1"/>
  </cols>
  <sheetData>
    <row r="1" spans="1:9" ht="37.200000000000003">
      <c r="A1" s="736" t="s">
        <v>187</v>
      </c>
      <c r="B1" s="737"/>
      <c r="C1" s="737"/>
      <c r="D1" s="737"/>
      <c r="E1" s="737"/>
      <c r="F1" s="737"/>
      <c r="G1" s="737"/>
      <c r="H1" s="737"/>
      <c r="I1" s="738"/>
    </row>
    <row r="2" spans="1:9" ht="37.5" customHeight="1">
      <c r="A2" s="725" t="s">
        <v>1</v>
      </c>
      <c r="B2" s="726"/>
      <c r="C2" s="726"/>
      <c r="D2" s="726"/>
      <c r="E2" s="2"/>
      <c r="F2" s="2"/>
      <c r="G2" s="2"/>
      <c r="H2" s="2"/>
      <c r="I2" s="2"/>
    </row>
    <row r="3" spans="1:9" ht="15" customHeight="1">
      <c r="A3" s="726"/>
      <c r="B3" s="726"/>
      <c r="C3" s="726"/>
      <c r="D3" s="726"/>
      <c r="E3" s="434" t="s">
        <v>2</v>
      </c>
      <c r="F3" s="435"/>
      <c r="G3" s="436"/>
      <c r="H3" s="739"/>
      <c r="I3" s="440"/>
    </row>
    <row r="4" spans="1:9" ht="15" customHeight="1">
      <c r="A4" s="727"/>
      <c r="B4" s="727"/>
      <c r="C4" s="727"/>
      <c r="D4" s="727"/>
      <c r="E4" s="437"/>
      <c r="F4" s="438"/>
      <c r="G4" s="439"/>
      <c r="H4" s="740"/>
      <c r="I4" s="441"/>
    </row>
    <row r="5" spans="1:9" ht="55.2">
      <c r="A5" s="13" t="s">
        <v>40</v>
      </c>
      <c r="B5" s="51" t="s">
        <v>472</v>
      </c>
      <c r="C5" s="51" t="s">
        <v>49</v>
      </c>
      <c r="D5" s="51" t="s">
        <v>6</v>
      </c>
      <c r="E5" s="51" t="s">
        <v>188</v>
      </c>
      <c r="F5" s="51" t="s">
        <v>51</v>
      </c>
      <c r="G5" s="464"/>
      <c r="H5" s="711" t="s">
        <v>3</v>
      </c>
      <c r="I5" s="712"/>
    </row>
    <row r="6" spans="1:9" ht="15.75" customHeight="1">
      <c r="A6" s="96" t="s">
        <v>172</v>
      </c>
      <c r="B6" s="52">
        <v>2</v>
      </c>
      <c r="C6" s="52">
        <v>1</v>
      </c>
      <c r="D6" s="454" t="s">
        <v>52</v>
      </c>
      <c r="E6" s="113">
        <f>((('[1]THE EDGE 800'!AA6*'[1]MARK UP FOR RETAIL'!$D$11)*'[1]MARK UP FOR RETAIL'!$D$9)*'[1]MARK UP FOR RETAIL'!$D$5)+'[1]MARK UP FOR RETAIL'!$G$5</f>
        <v>2393.7768000000001</v>
      </c>
      <c r="F6" s="113">
        <f>((('[1]THE EDGE 800'!AB6*'[1]MARK UP FOR RETAIL'!$D$11)*'[1]MARK UP FOR RETAIL'!$D$9)*'[1]MARK UP FOR RETAIL'!$D$5)+'[1]MARK UP FOR RETAIL'!$G$5</f>
        <v>2752.6716000000001</v>
      </c>
      <c r="G6" s="465"/>
      <c r="H6" s="379">
        <f>('[1]THE EDGE 800'!AD6*'[1]MARK UP FOR RETAIL'!$D$11)*'[1]MARK UP FOR RETAIL'!$D$5</f>
        <v>891.72900000000016</v>
      </c>
      <c r="I6" s="380"/>
    </row>
    <row r="7" spans="1:9" ht="15.6">
      <c r="A7" s="96" t="s">
        <v>173</v>
      </c>
      <c r="B7" s="52">
        <v>2</v>
      </c>
      <c r="C7" s="52">
        <v>1</v>
      </c>
      <c r="D7" s="454"/>
      <c r="E7" s="113">
        <f>((('[1]THE EDGE 800'!AA7*'[1]MARK UP FOR RETAIL'!$D$11)*'[1]MARK UP FOR RETAIL'!$D$9)*'[1]MARK UP FOR RETAIL'!$D$5)+'[1]MARK UP FOR RETAIL'!$G$5</f>
        <v>2718.3276000000001</v>
      </c>
      <c r="F7" s="113">
        <f>((('[1]THE EDGE 800'!AB7*'[1]MARK UP FOR RETAIL'!$D$11)*'[1]MARK UP FOR RETAIL'!$D$9)*'[1]MARK UP FOR RETAIL'!$D$5)+'[1]MARK UP FOR RETAIL'!$G$5</f>
        <v>3125.3040000000001</v>
      </c>
      <c r="G7" s="465"/>
      <c r="H7" s="379">
        <f>('[1]THE EDGE 800'!AD7*'[1]MARK UP FOR RETAIL'!$D$11)*'[1]MARK UP FOR RETAIL'!$D$5</f>
        <v>988.8480000000003</v>
      </c>
      <c r="I7" s="380"/>
    </row>
    <row r="8" spans="1:9" ht="15.6">
      <c r="A8" s="96" t="s">
        <v>174</v>
      </c>
      <c r="B8" s="52">
        <v>2</v>
      </c>
      <c r="C8" s="52">
        <v>1</v>
      </c>
      <c r="D8" s="454"/>
      <c r="E8" s="113">
        <f>((('[1]THE EDGE 800'!AA8*'[1]MARK UP FOR RETAIL'!$D$11)*'[1]MARK UP FOR RETAIL'!$D$9)*'[1]MARK UP FOR RETAIL'!$D$5)+'[1]MARK UP FOR RETAIL'!$G$5</f>
        <v>3041.1612</v>
      </c>
      <c r="F8" s="113">
        <f>((('[1]THE EDGE 800'!AB8*'[1]MARK UP FOR RETAIL'!$D$11)*'[1]MARK UP FOR RETAIL'!$D$9)*'[1]MARK UP FOR RETAIL'!$D$5)+'[1]MARK UP FOR RETAIL'!$G$5</f>
        <v>3494.5020000000004</v>
      </c>
      <c r="G8" s="465"/>
      <c r="H8" s="379">
        <f>('[1]THE EDGE 800'!AD8*'[1]MARK UP FOR RETAIL'!$D$11)*'[1]MARK UP FOR RETAIL'!$D$5</f>
        <v>1091.2644</v>
      </c>
      <c r="I8" s="380"/>
    </row>
    <row r="9" spans="1:9" ht="15.6">
      <c r="A9" s="96" t="s">
        <v>175</v>
      </c>
      <c r="B9" s="52">
        <v>2</v>
      </c>
      <c r="C9" s="52">
        <v>1</v>
      </c>
      <c r="D9" s="454"/>
      <c r="E9" s="113">
        <f>((('[1]THE EDGE 800'!AA9*'[1]MARK UP FOR RETAIL'!$D$11)*'[1]MARK UP FOR RETAIL'!$D$9)*'[1]MARK UP FOR RETAIL'!$D$5)+'[1]MARK UP FOR RETAIL'!$G$5</f>
        <v>3369.1464000000005</v>
      </c>
      <c r="F9" s="113">
        <f>((('[1]THE EDGE 800'!AB9*'[1]MARK UP FOR RETAIL'!$D$11)*'[1]MARK UP FOR RETAIL'!$D$9)*'[1]MARK UP FOR RETAIL'!$D$5)+'[1]MARK UP FOR RETAIL'!$G$5</f>
        <v>3874.0032000000006</v>
      </c>
      <c r="G9" s="465"/>
      <c r="H9" s="379">
        <f>('[1]THE EDGE 800'!AD9*'[1]MARK UP FOR RETAIL'!$D$11)*'[1]MARK UP FOR RETAIL'!$D$5</f>
        <v>1209.5730000000003</v>
      </c>
      <c r="I9" s="380"/>
    </row>
    <row r="10" spans="1:9" ht="15.6">
      <c r="A10" s="96" t="s">
        <v>176</v>
      </c>
      <c r="B10" s="52">
        <v>2</v>
      </c>
      <c r="C10" s="52">
        <v>1</v>
      </c>
      <c r="D10" s="454"/>
      <c r="E10" s="113">
        <f>((('[1]THE EDGE 800'!AA10*'[1]MARK UP FOR RETAIL'!$D$11)*'[1]MARK UP FOR RETAIL'!$D$9)*'[1]MARK UP FOR RETAIL'!$D$5)+'[1]MARK UP FOR RETAIL'!$G$5</f>
        <v>3709.152</v>
      </c>
      <c r="F10" s="113">
        <f>((('[1]THE EDGE 800'!AB10*'[1]MARK UP FOR RETAIL'!$D$11)*'[1]MARK UP FOR RETAIL'!$D$9)*'[1]MARK UP FOR RETAIL'!$D$5)+'[1]MARK UP FOR RETAIL'!$G$5</f>
        <v>4267.2420000000002</v>
      </c>
      <c r="G10" s="465"/>
      <c r="H10" s="379">
        <f>('[1]THE EDGE 800'!AD10*'[1]MARK UP FOR RETAIL'!$D$11)*'[1]MARK UP FOR RETAIL'!$D$5</f>
        <v>1306.692</v>
      </c>
      <c r="I10" s="380"/>
    </row>
    <row r="11" spans="1:9" ht="15.6">
      <c r="A11" s="96" t="s">
        <v>177</v>
      </c>
      <c r="B11" s="52">
        <v>2</v>
      </c>
      <c r="C11" s="52">
        <v>1</v>
      </c>
      <c r="D11" s="454"/>
      <c r="E11" s="113">
        <f>((('[1]THE EDGE 800'!AA11*'[1]MARK UP FOR RETAIL'!$D$11)*'[1]MARK UP FOR RETAIL'!$D$9)*'[1]MARK UP FOR RETAIL'!$D$5)+'[1]MARK UP FOR RETAIL'!$G$5</f>
        <v>4054.3092000000011</v>
      </c>
      <c r="F11" s="113">
        <f>((('[1]THE EDGE 800'!AB11*'[1]MARK UP FOR RETAIL'!$D$11)*'[1]MARK UP FOR RETAIL'!$D$9)*'[1]MARK UP FOR RETAIL'!$D$5)+'[1]MARK UP FOR RETAIL'!$G$5</f>
        <v>4660.4808000000003</v>
      </c>
      <c r="G11" s="465"/>
      <c r="H11" s="379">
        <f>('[1]THE EDGE 800'!AD11*'[1]MARK UP FOR RETAIL'!$D$11)*'[1]MARK UP FOR RETAIL'!$D$5</f>
        <v>1419.7032000000002</v>
      </c>
      <c r="I11" s="380"/>
    </row>
    <row r="12" spans="1:9" ht="15.6">
      <c r="A12" s="96" t="s">
        <v>178</v>
      </c>
      <c r="B12" s="52">
        <v>2</v>
      </c>
      <c r="C12" s="52">
        <v>1</v>
      </c>
      <c r="D12" s="454"/>
      <c r="E12" s="113">
        <f>((('[1]THE EDGE 800'!AA12*'[1]MARK UP FOR RETAIL'!$D$11)*'[1]MARK UP FOR RETAIL'!$D$9)*'[1]MARK UP FOR RETAIL'!$D$5)+'[1]MARK UP FOR RETAIL'!$G$5</f>
        <v>4421.79</v>
      </c>
      <c r="F12" s="113">
        <f>((('[1]THE EDGE 800'!AB12*'[1]MARK UP FOR RETAIL'!$D$11)*'[1]MARK UP FOR RETAIL'!$D$9)*'[1]MARK UP FOR RETAIL'!$D$5)+'[1]MARK UP FOR RETAIL'!$G$5</f>
        <v>5081.1948000000002</v>
      </c>
      <c r="G12" s="465"/>
      <c r="H12" s="379">
        <f>('[1]THE EDGE 800'!AD12*'[1]MARK UP FOR RETAIL'!$D$11)*'[1]MARK UP FOR RETAIL'!$D$5</f>
        <v>1520.3538000000003</v>
      </c>
      <c r="I12" s="380"/>
    </row>
    <row r="13" spans="1:9" ht="15.75" customHeight="1">
      <c r="A13" s="466" t="s">
        <v>53</v>
      </c>
      <c r="B13" s="466"/>
      <c r="C13" s="466"/>
      <c r="D13" s="466"/>
      <c r="E13" s="397">
        <f>(('[1]THE EDGE 800'!AA13*'[1]MARK UP FOR RETAIL'!$D$11)*'[1]MARK UP FOR RETAIL'!$D$9)*'[1]MARK UP FOR RETAIL'!$D$5</f>
        <v>298.7928</v>
      </c>
      <c r="F13" s="399"/>
      <c r="G13" s="465"/>
      <c r="H13" s="379">
        <f>('[1]THE EDGE 800'!AD13*'[1]MARK UP FOR RETAIL'!$D$11)*'[1]MARK UP FOR RETAIL'!$D$5</f>
        <v>151.85880000000003</v>
      </c>
      <c r="I13" s="380"/>
    </row>
    <row r="16" spans="1:9">
      <c r="A16" s="116"/>
      <c r="B16" s="116"/>
      <c r="C16" s="116"/>
      <c r="D16" s="116"/>
      <c r="E16" s="116"/>
      <c r="F16" s="116"/>
      <c r="G16" s="116"/>
      <c r="H16" s="116"/>
      <c r="I16" s="116"/>
    </row>
    <row r="17" spans="1:9" ht="15" customHeight="1">
      <c r="A17" s="742" t="s">
        <v>189</v>
      </c>
      <c r="B17" s="742"/>
      <c r="C17" s="742"/>
      <c r="D17" s="742"/>
      <c r="E17" s="742"/>
      <c r="F17" s="742"/>
      <c r="G17" s="742"/>
      <c r="H17" s="742"/>
      <c r="I17" s="742"/>
    </row>
    <row r="18" spans="1:9" ht="15" customHeight="1">
      <c r="A18" s="475"/>
      <c r="B18" s="475"/>
      <c r="C18" s="475"/>
      <c r="D18" s="475"/>
      <c r="E18" s="475"/>
      <c r="F18" s="475"/>
      <c r="G18" s="475"/>
      <c r="H18" s="475"/>
      <c r="I18" s="475"/>
    </row>
    <row r="19" spans="1:9" ht="15" customHeight="1">
      <c r="A19" s="475"/>
      <c r="B19" s="475"/>
      <c r="C19" s="475"/>
      <c r="D19" s="475"/>
      <c r="E19" s="475"/>
      <c r="F19" s="475"/>
      <c r="G19" s="475"/>
      <c r="H19" s="475"/>
      <c r="I19" s="475"/>
    </row>
    <row r="20" spans="1:9" ht="21">
      <c r="A20" s="44" t="s">
        <v>55</v>
      </c>
      <c r="B20" s="45"/>
      <c r="C20" s="45"/>
      <c r="D20" s="45"/>
      <c r="E20" s="45"/>
      <c r="F20" s="44"/>
      <c r="G20" s="46"/>
      <c r="H20" s="46"/>
      <c r="I20" s="46"/>
    </row>
    <row r="21" spans="1:9" ht="21">
      <c r="A21" s="44" t="s">
        <v>56</v>
      </c>
      <c r="B21" s="45"/>
      <c r="C21" s="45"/>
      <c r="D21" s="45"/>
      <c r="E21" s="45"/>
      <c r="F21" s="44"/>
      <c r="G21" s="46"/>
      <c r="H21" s="46"/>
      <c r="I21" s="46"/>
    </row>
    <row r="22" spans="1:9" ht="21">
      <c r="A22" s="47" t="s">
        <v>190</v>
      </c>
      <c r="B22" s="45"/>
      <c r="C22" s="45"/>
      <c r="D22" s="45"/>
      <c r="E22" s="45"/>
      <c r="F22" s="44"/>
      <c r="G22" s="46"/>
      <c r="H22" s="46"/>
      <c r="I22" s="46"/>
    </row>
    <row r="23" spans="1:9" ht="21">
      <c r="A23" s="47" t="s">
        <v>191</v>
      </c>
      <c r="B23" s="45"/>
      <c r="C23" s="45"/>
      <c r="D23" s="45"/>
      <c r="E23" s="45"/>
      <c r="F23" s="44"/>
      <c r="G23" s="46"/>
      <c r="H23" s="46"/>
      <c r="I23" s="46"/>
    </row>
    <row r="24" spans="1:9" ht="15.6">
      <c r="A24" s="47" t="s">
        <v>58</v>
      </c>
      <c r="B24" s="48"/>
      <c r="C24" s="48"/>
      <c r="D24" s="49"/>
      <c r="E24" s="49"/>
      <c r="F24" s="47"/>
      <c r="G24" s="11"/>
      <c r="H24" s="11"/>
      <c r="I24" s="11"/>
    </row>
    <row r="25" spans="1:9" ht="15.6">
      <c r="A25" s="47" t="s">
        <v>462</v>
      </c>
      <c r="B25" s="48"/>
      <c r="C25" s="48"/>
      <c r="D25" s="49"/>
      <c r="E25" s="49"/>
      <c r="F25" s="47"/>
      <c r="G25" s="11"/>
      <c r="H25" s="11"/>
      <c r="I25" s="11"/>
    </row>
    <row r="26" spans="1:9" ht="15.6">
      <c r="A26" s="47" t="s">
        <v>59</v>
      </c>
      <c r="B26" s="48"/>
      <c r="C26" s="48"/>
      <c r="D26" s="49"/>
      <c r="E26" s="49"/>
      <c r="F26" s="47"/>
      <c r="G26" s="11"/>
      <c r="H26" s="11"/>
      <c r="I26" s="11"/>
    </row>
    <row r="27" spans="1:9" ht="15.6">
      <c r="A27" s="47" t="s">
        <v>60</v>
      </c>
    </row>
    <row r="28" spans="1:9" ht="15.6">
      <c r="A28" s="47" t="s">
        <v>61</v>
      </c>
    </row>
    <row r="31" spans="1:9" ht="15" customHeight="1">
      <c r="A31" s="741" t="s">
        <v>463</v>
      </c>
      <c r="B31" s="741"/>
      <c r="C31" s="741"/>
      <c r="D31" s="741"/>
      <c r="E31" s="741"/>
      <c r="F31" s="741"/>
      <c r="G31" s="741"/>
      <c r="H31" s="741"/>
      <c r="I31" s="741"/>
    </row>
    <row r="32" spans="1:9" ht="15" customHeight="1">
      <c r="A32" s="741"/>
      <c r="B32" s="741"/>
      <c r="C32" s="741"/>
      <c r="D32" s="741"/>
      <c r="E32" s="741"/>
      <c r="F32" s="741"/>
      <c r="G32" s="741"/>
      <c r="H32" s="741"/>
      <c r="I32" s="741"/>
    </row>
    <row r="33" spans="1:9" ht="15" customHeight="1">
      <c r="A33" s="741"/>
      <c r="B33" s="741"/>
      <c r="C33" s="741"/>
      <c r="D33" s="741"/>
      <c r="E33" s="741"/>
      <c r="F33" s="741"/>
      <c r="G33" s="741"/>
      <c r="H33" s="741"/>
      <c r="I33" s="741"/>
    </row>
    <row r="34" spans="1:9" ht="32.4">
      <c r="A34" s="308"/>
      <c r="B34" s="308"/>
      <c r="C34" s="308"/>
      <c r="D34" s="308"/>
      <c r="E34" s="308"/>
      <c r="F34" s="308"/>
      <c r="G34" s="308"/>
    </row>
    <row r="53" spans="1:1" ht="15">
      <c r="A53" s="301" t="s">
        <v>521</v>
      </c>
    </row>
    <row r="54" spans="1:1" ht="15">
      <c r="A54" s="301" t="s">
        <v>512</v>
      </c>
    </row>
    <row r="55" spans="1:1" ht="15">
      <c r="A55" s="301" t="s">
        <v>513</v>
      </c>
    </row>
    <row r="56" spans="1:1" ht="15">
      <c r="A56" s="301" t="s">
        <v>514</v>
      </c>
    </row>
  </sheetData>
  <mergeCells count="19">
    <mergeCell ref="H8:I8"/>
    <mergeCell ref="A31:I33"/>
    <mergeCell ref="A17:I19"/>
    <mergeCell ref="A1:I1"/>
    <mergeCell ref="A2:D4"/>
    <mergeCell ref="E3:G4"/>
    <mergeCell ref="H3:I4"/>
    <mergeCell ref="G5:G13"/>
    <mergeCell ref="D6:D12"/>
    <mergeCell ref="A13:D13"/>
    <mergeCell ref="E13:F13"/>
    <mergeCell ref="H7:I7"/>
    <mergeCell ref="H6:I6"/>
    <mergeCell ref="H5:I5"/>
    <mergeCell ref="H13:I13"/>
    <mergeCell ref="H12:I12"/>
    <mergeCell ref="H11:I11"/>
    <mergeCell ref="H10:I10"/>
    <mergeCell ref="H9:I9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31"/>
  <sheetViews>
    <sheetView workbookViewId="0">
      <selection activeCell="A9" sqref="A1:K29"/>
    </sheetView>
  </sheetViews>
  <sheetFormatPr defaultColWidth="9.109375" defaultRowHeight="14.4"/>
  <sheetData>
    <row r="1" spans="1:11" ht="44.4">
      <c r="A1" s="749" t="s">
        <v>192</v>
      </c>
      <c r="B1" s="749"/>
      <c r="C1" s="749"/>
      <c r="D1" s="749"/>
      <c r="E1" s="749"/>
      <c r="F1" s="749"/>
      <c r="G1" s="749"/>
      <c r="H1" s="749"/>
      <c r="I1" s="749"/>
      <c r="J1" s="749"/>
      <c r="K1" s="749"/>
    </row>
    <row r="2" spans="1:11" ht="15" customHeight="1">
      <c r="A2" s="725" t="s">
        <v>1</v>
      </c>
      <c r="B2" s="725"/>
      <c r="C2" s="725"/>
      <c r="D2" s="725"/>
    </row>
    <row r="3" spans="1:11" ht="15" customHeight="1">
      <c r="A3" s="725"/>
      <c r="B3" s="725"/>
      <c r="C3" s="725"/>
      <c r="D3" s="725"/>
    </row>
    <row r="4" spans="1:11" ht="15" customHeight="1">
      <c r="A4" s="725"/>
      <c r="B4" s="725"/>
      <c r="C4" s="725"/>
      <c r="D4" s="725"/>
      <c r="E4" s="456" t="s">
        <v>133</v>
      </c>
      <c r="F4" s="520"/>
      <c r="G4" s="457"/>
      <c r="H4" s="11"/>
      <c r="J4" s="440"/>
      <c r="K4" s="524"/>
    </row>
    <row r="5" spans="1:11" ht="15" customHeight="1">
      <c r="A5" s="750"/>
      <c r="B5" s="750"/>
      <c r="C5" s="750"/>
      <c r="D5" s="750"/>
      <c r="E5" s="670"/>
      <c r="F5" s="404"/>
      <c r="G5" s="671"/>
      <c r="H5" s="11"/>
      <c r="J5" s="524"/>
      <c r="K5" s="524"/>
    </row>
    <row r="6" spans="1:11" ht="47.25" customHeight="1">
      <c r="A6" s="13" t="s">
        <v>40</v>
      </c>
      <c r="B6" s="442" t="s">
        <v>5</v>
      </c>
      <c r="C6" s="443"/>
      <c r="D6" s="51" t="s">
        <v>6</v>
      </c>
      <c r="E6" s="492" t="s">
        <v>134</v>
      </c>
      <c r="F6" s="492"/>
      <c r="G6" s="492"/>
      <c r="H6" s="51" t="s">
        <v>10</v>
      </c>
      <c r="I6" s="87"/>
      <c r="J6" s="711" t="s">
        <v>3</v>
      </c>
      <c r="K6" s="712"/>
    </row>
    <row r="7" spans="1:11" ht="15.75" customHeight="1">
      <c r="A7" s="96" t="s">
        <v>171</v>
      </c>
      <c r="B7" s="381">
        <v>1</v>
      </c>
      <c r="C7" s="382"/>
      <c r="D7" s="415" t="s">
        <v>41</v>
      </c>
      <c r="E7" s="397">
        <f>((('[1]8'' FEATURED DWARF WALL '!R7*'[1]MARK UP FOR RETAIL'!$D$9)*'[1]MARK UP FOR RETAIL'!$D$11)*'[1]MARK UP FOR RETAIL'!$D$5)+'[1]MARK UP FOR RETAIL'!$G$5</f>
        <v>1152.2411999999999</v>
      </c>
      <c r="F7" s="398"/>
      <c r="G7" s="399"/>
      <c r="H7" s="41">
        <f>(('[1]8'' FEATURED DWARF WALL '!U7*'[1]MARK UP FOR RETAIL'!$D$10)*'[1]MARK UP FOR RETAIL'!$D$11)*'[1]MARK UP FOR RETAIL'!$D$7</f>
        <v>166.56840000000003</v>
      </c>
      <c r="I7" s="117"/>
      <c r="J7" s="379">
        <f>('[1]8'' FEATURED DWARF WALL '!W7*'[1]MARK UP FOR RETAIL'!$D$11)*'[1]MARK UP FOR RETAIL'!$D$5</f>
        <v>399.07080000000002</v>
      </c>
      <c r="K7" s="380"/>
    </row>
    <row r="8" spans="1:11" ht="15.6">
      <c r="A8" s="96" t="s">
        <v>172</v>
      </c>
      <c r="B8" s="381">
        <v>2</v>
      </c>
      <c r="C8" s="382"/>
      <c r="D8" s="416"/>
      <c r="E8" s="397">
        <f>((('[1]8'' FEATURED DWARF WALL '!R8*'[1]MARK UP FOR RETAIL'!$D$9)*'[1]MARK UP FOR RETAIL'!$D$11)*'[1]MARK UP FOR RETAIL'!$D$5)+'[1]MARK UP FOR RETAIL'!$G$5</f>
        <v>1327.3956000000001</v>
      </c>
      <c r="F8" s="398"/>
      <c r="G8" s="399"/>
      <c r="H8" s="41">
        <f>(('[1]8'' FEATURED DWARF WALL '!U8*'[1]MARK UP FOR RETAIL'!$D$10)*'[1]MARK UP FOR RETAIL'!$D$11)*'[1]MARK UP FOR RETAIL'!$D$7</f>
        <v>185.45760000000001</v>
      </c>
      <c r="I8" s="117"/>
      <c r="J8" s="379">
        <f>('[1]8'' FEATURED DWARF WALL '!W8*'[1]MARK UP FOR RETAIL'!$D$11)*'[1]MARK UP FOR RETAIL'!$D$5</f>
        <v>490.89240000000007</v>
      </c>
      <c r="K8" s="380"/>
    </row>
    <row r="9" spans="1:11" ht="15.6">
      <c r="A9" s="96" t="s">
        <v>173</v>
      </c>
      <c r="B9" s="381">
        <v>2</v>
      </c>
      <c r="C9" s="382"/>
      <c r="D9" s="416"/>
      <c r="E9" s="397">
        <f>((('[1]8'' FEATURED DWARF WALL '!R9*'[1]MARK UP FOR RETAIL'!$D$9)*'[1]MARK UP FOR RETAIL'!$D$11)*'[1]MARK UP FOR RETAIL'!$D$5)+'[1]MARK UP FOR RETAIL'!$G$5</f>
        <v>1504.2672</v>
      </c>
      <c r="F9" s="398"/>
      <c r="G9" s="399"/>
      <c r="H9" s="41">
        <f>(('[1]8'' FEATURED DWARF WALL '!U9*'[1]MARK UP FOR RETAIL'!$D$10)*'[1]MARK UP FOR RETAIL'!$D$11)*'[1]MARK UP FOR RETAIL'!$D$7</f>
        <v>200.91240000000002</v>
      </c>
      <c r="I9" s="117"/>
      <c r="J9" s="379">
        <f>('[1]8'' FEATURED DWARF WALL '!W9*'[1]MARK UP FOR RETAIL'!$D$11)*'[1]MARK UP FOR RETAIL'!$D$5</f>
        <v>584.47980000000007</v>
      </c>
      <c r="K9" s="380"/>
    </row>
    <row r="10" spans="1:11" ht="15.6">
      <c r="A10" s="96" t="s">
        <v>174</v>
      </c>
      <c r="B10" s="381">
        <v>2</v>
      </c>
      <c r="C10" s="382"/>
      <c r="D10" s="416"/>
      <c r="E10" s="397">
        <f>((('[1]8'' FEATURED DWARF WALL '!R10*'[1]MARK UP FOR RETAIL'!$D$9)*'[1]MARK UP FOR RETAIL'!$D$11)*'[1]MARK UP FOR RETAIL'!$D$5)+'[1]MARK UP FOR RETAIL'!$G$5</f>
        <v>1705.1796000000004</v>
      </c>
      <c r="F10" s="398"/>
      <c r="G10" s="399"/>
      <c r="H10" s="41">
        <f>(('[1]8'' FEATURED DWARF WALL '!U10*'[1]MARK UP FOR RETAIL'!$D$10)*'[1]MARK UP FOR RETAIL'!$D$11)*'[1]MARK UP FOR RETAIL'!$D$7</f>
        <v>216.3672</v>
      </c>
      <c r="I10" s="117"/>
      <c r="J10" s="379">
        <f>('[1]8'' FEATURED DWARF WALL '!W10*'[1]MARK UP FOR RETAIL'!$D$11)*'[1]MARK UP FOR RETAIL'!$D$5</f>
        <v>679.83300000000008</v>
      </c>
      <c r="K10" s="380"/>
    </row>
    <row r="11" spans="1:11" ht="15.6">
      <c r="A11" s="96" t="s">
        <v>175</v>
      </c>
      <c r="B11" s="381">
        <v>3</v>
      </c>
      <c r="C11" s="382"/>
      <c r="D11" s="416"/>
      <c r="E11" s="397">
        <f>((('[1]8'' FEATURED DWARF WALL '!R11*'[1]MARK UP FOR RETAIL'!$D$9)*'[1]MARK UP FOR RETAIL'!$D$11)*'[1]MARK UP FOR RETAIL'!$D$5)+'[1]MARK UP FOR RETAIL'!$G$5</f>
        <v>1919.8296000000005</v>
      </c>
      <c r="F11" s="398"/>
      <c r="G11" s="399"/>
      <c r="H11" s="41">
        <f>(('[1]8'' FEATURED DWARF WALL '!U11*'[1]MARK UP FOR RETAIL'!$D$10)*'[1]MARK UP FOR RETAIL'!$D$11)*'[1]MARK UP FOR RETAIL'!$D$7</f>
        <v>231.822</v>
      </c>
      <c r="I11" s="117"/>
      <c r="J11" s="379">
        <f>('[1]8'' FEATURED DWARF WALL '!W11*'[1]MARK UP FOR RETAIL'!$D$11)*'[1]MARK UP FOR RETAIL'!$D$5</f>
        <v>776.952</v>
      </c>
      <c r="K11" s="380"/>
    </row>
    <row r="12" spans="1:11" ht="15.6">
      <c r="A12" s="96" t="s">
        <v>176</v>
      </c>
      <c r="B12" s="381">
        <v>4</v>
      </c>
      <c r="C12" s="382"/>
      <c r="D12" s="416"/>
      <c r="E12" s="397">
        <f>((('[1]8'' FEATURED DWARF WALL '!R12*'[1]MARK UP FOR RETAIL'!$D$9)*'[1]MARK UP FOR RETAIL'!$D$11)*'[1]MARK UP FOR RETAIL'!$D$5)+'[1]MARK UP FOR RETAIL'!$G$5</f>
        <v>2165.3892000000001</v>
      </c>
      <c r="F12" s="398"/>
      <c r="G12" s="399"/>
      <c r="H12" s="41">
        <f>(('[1]8'' FEATURED DWARF WALL '!U12*'[1]MARK UP FOR RETAIL'!$D$10)*'[1]MARK UP FOR RETAIL'!$D$11)*'[1]MARK UP FOR RETAIL'!$D$7</f>
        <v>254.14560000000003</v>
      </c>
      <c r="I12" s="117"/>
      <c r="J12" s="379">
        <f>('[1]8'' FEATURED DWARF WALL '!W12*'[1]MARK UP FOR RETAIL'!$D$11)*'[1]MARK UP FOR RETAIL'!$D$5</f>
        <v>904.08960000000013</v>
      </c>
      <c r="K12" s="380"/>
    </row>
    <row r="13" spans="1:11" ht="15.6">
      <c r="A13" s="96" t="s">
        <v>177</v>
      </c>
      <c r="B13" s="381">
        <v>5</v>
      </c>
      <c r="C13" s="382"/>
      <c r="D13" s="416"/>
      <c r="E13" s="397">
        <f>((('[1]8'' FEATURED DWARF WALL '!R13*'[1]MARK UP FOR RETAIL'!$D$9)*'[1]MARK UP FOR RETAIL'!$D$11)*'[1]MARK UP FOR RETAIL'!$D$5)+'[1]MARK UP FOR RETAIL'!$G$5</f>
        <v>2488.2228</v>
      </c>
      <c r="F13" s="398"/>
      <c r="G13" s="399"/>
      <c r="H13" s="41">
        <f>(('[1]8'' FEATURED DWARF WALL '!U13*'[1]MARK UP FOR RETAIL'!$D$10)*'[1]MARK UP FOR RETAIL'!$D$11)*'[1]MARK UP FOR RETAIL'!$D$7</f>
        <v>271.31760000000003</v>
      </c>
      <c r="I13" s="117"/>
      <c r="J13" s="379">
        <f>('[1]8'' FEATURED DWARF WALL '!W13*'[1]MARK UP FOR RETAIL'!$D$11)*'[1]MARK UP FOR RETAIL'!$D$5</f>
        <v>1070.0748000000001</v>
      </c>
      <c r="K13" s="380"/>
    </row>
    <row r="14" spans="1:11" ht="15.6">
      <c r="A14" s="96" t="s">
        <v>178</v>
      </c>
      <c r="B14" s="381">
        <v>6</v>
      </c>
      <c r="C14" s="382"/>
      <c r="D14" s="416"/>
      <c r="E14" s="397">
        <f>((('[1]8'' FEATURED DWARF WALL '!R14*'[1]MARK UP FOR RETAIL'!$D$9)*'[1]MARK UP FOR RETAIL'!$D$11)*'[1]MARK UP FOR RETAIL'!$D$5)+'[1]MARK UP FOR RETAIL'!$G$5</f>
        <v>2814.4908</v>
      </c>
      <c r="F14" s="398"/>
      <c r="G14" s="399"/>
      <c r="H14" s="41">
        <f>(('[1]8'' FEATURED DWARF WALL '!U14*'[1]MARK UP FOR RETAIL'!$D$10)*'[1]MARK UP FOR RETAIL'!$D$11)*'[1]MARK UP FOR RETAIL'!$D$7</f>
        <v>288.4896</v>
      </c>
      <c r="I14" s="117"/>
      <c r="J14" s="379">
        <f>('[1]8'' FEATURED DWARF WALL '!W14*'[1]MARK UP FOR RETAIL'!$D$11)*'[1]MARK UP FOR RETAIL'!$D$5</f>
        <v>1243.1232</v>
      </c>
      <c r="K14" s="380"/>
    </row>
    <row r="15" spans="1:11" ht="15.75" customHeight="1">
      <c r="A15" s="400" t="s">
        <v>93</v>
      </c>
      <c r="B15" s="401"/>
      <c r="C15" s="401"/>
      <c r="D15" s="402"/>
      <c r="E15" s="397">
        <f>((('[1]8'' FEATURED DWARF WALL '!R15*'[1]MARK UP FOR RETAIL'!$D$9)*'[1]MARK UP FOR RETAIL'!$D$11)*'[1]MARK UP FOR RETAIL'!$D$5)</f>
        <v>396.67320000000001</v>
      </c>
      <c r="F15" s="398"/>
      <c r="G15" s="399"/>
      <c r="H15" s="41">
        <f>(('[1]8'' FEATURED DWARF WALL '!U15*'[1]MARK UP FOR RETAIL'!$D$10)*'[1]MARK UP FOR RETAIL'!$D$11)*'[1]MARK UP FOR RETAIL'!$D$7</f>
        <v>60.102000000000011</v>
      </c>
      <c r="I15" s="118"/>
      <c r="J15" s="379">
        <f>('[1]8'' FEATURED DWARF WALL '!W15*'[1]MARK UP FOR RETAIL'!$D$11)*'[1]MARK UP FOR RETAIL'!$D$5</f>
        <v>151.85880000000003</v>
      </c>
      <c r="K15" s="380"/>
    </row>
    <row r="17" spans="1:11" ht="15" customHeight="1">
      <c r="A17" s="639" t="s">
        <v>135</v>
      </c>
      <c r="B17" s="639"/>
      <c r="C17" s="747" t="s">
        <v>193</v>
      </c>
      <c r="D17" s="747"/>
      <c r="F17" s="744" t="s">
        <v>194</v>
      </c>
      <c r="G17" s="744"/>
      <c r="H17" s="744"/>
      <c r="I17" s="744"/>
      <c r="J17" s="744"/>
      <c r="K17" s="744"/>
    </row>
    <row r="18" spans="1:11" ht="15" customHeight="1">
      <c r="A18" s="639" t="s">
        <v>138</v>
      </c>
      <c r="B18" s="639"/>
      <c r="C18" s="747" t="s">
        <v>195</v>
      </c>
      <c r="D18" s="747"/>
      <c r="F18" s="744"/>
      <c r="G18" s="744"/>
      <c r="H18" s="744"/>
      <c r="I18" s="744"/>
      <c r="J18" s="744"/>
      <c r="K18" s="744"/>
    </row>
    <row r="19" spans="1:11" ht="15" customHeight="1">
      <c r="A19" s="639" t="s">
        <v>140</v>
      </c>
      <c r="B19" s="639"/>
      <c r="C19" s="747" t="s">
        <v>141</v>
      </c>
      <c r="D19" s="747"/>
      <c r="E19" s="91"/>
      <c r="F19" s="744"/>
      <c r="G19" s="744"/>
      <c r="H19" s="744"/>
      <c r="I19" s="744"/>
      <c r="J19" s="744"/>
      <c r="K19" s="744"/>
    </row>
    <row r="20" spans="1:11" ht="15">
      <c r="A20" s="636" t="s">
        <v>142</v>
      </c>
      <c r="B20" s="636"/>
      <c r="C20" s="748" t="s">
        <v>196</v>
      </c>
      <c r="D20" s="748"/>
      <c r="F20" s="744"/>
      <c r="G20" s="744"/>
      <c r="H20" s="744"/>
      <c r="I20" s="744"/>
      <c r="J20" s="744"/>
      <c r="K20" s="744"/>
    </row>
    <row r="21" spans="1:11" ht="15">
      <c r="A21" s="636" t="s">
        <v>144</v>
      </c>
      <c r="B21" s="636"/>
      <c r="C21" s="748" t="s">
        <v>197</v>
      </c>
      <c r="D21" s="748"/>
      <c r="F21" s="744"/>
      <c r="G21" s="744"/>
      <c r="H21" s="744"/>
      <c r="I21" s="744"/>
      <c r="J21" s="744"/>
      <c r="K21" s="744"/>
    </row>
    <row r="22" spans="1:11">
      <c r="F22" s="744"/>
      <c r="G22" s="744"/>
      <c r="H22" s="744"/>
      <c r="I22" s="744"/>
      <c r="J22" s="744"/>
      <c r="K22" s="744"/>
    </row>
    <row r="23" spans="1:11" ht="34.5" customHeight="1">
      <c r="F23" s="744"/>
      <c r="G23" s="744"/>
      <c r="H23" s="744"/>
      <c r="I23" s="744"/>
      <c r="J23" s="744"/>
      <c r="K23" s="744"/>
    </row>
    <row r="27" spans="1:11" ht="48.75" customHeight="1">
      <c r="A27" s="745" t="s">
        <v>146</v>
      </c>
      <c r="B27" s="746"/>
      <c r="C27" s="746"/>
      <c r="D27" s="746"/>
      <c r="E27" s="746"/>
      <c r="F27" s="746"/>
      <c r="G27" s="746"/>
      <c r="H27" s="746"/>
      <c r="I27" s="746"/>
      <c r="J27" s="746"/>
      <c r="K27" s="746"/>
    </row>
    <row r="28" spans="1:11" ht="15" customHeight="1">
      <c r="A28" s="743" t="s">
        <v>147</v>
      </c>
      <c r="B28" s="743"/>
      <c r="C28" s="743"/>
      <c r="D28" s="743"/>
      <c r="E28" s="743"/>
      <c r="F28" s="743"/>
      <c r="G28" s="743"/>
      <c r="H28" s="743"/>
      <c r="I28" s="743"/>
      <c r="J28" s="743"/>
      <c r="K28" s="743"/>
    </row>
    <row r="29" spans="1:11" ht="61.5" customHeight="1">
      <c r="A29" s="743"/>
      <c r="B29" s="743"/>
      <c r="C29" s="743"/>
      <c r="D29" s="743"/>
      <c r="E29" s="743"/>
      <c r="F29" s="743"/>
      <c r="G29" s="743"/>
      <c r="H29" s="743"/>
      <c r="I29" s="743"/>
      <c r="J29" s="743"/>
      <c r="K29" s="743"/>
    </row>
    <row r="30" spans="1:1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9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</sheetData>
  <mergeCells count="48">
    <mergeCell ref="E6:G6"/>
    <mergeCell ref="B7:C7"/>
    <mergeCell ref="B11:C11"/>
    <mergeCell ref="E11:G11"/>
    <mergeCell ref="A1:K1"/>
    <mergeCell ref="A2:D5"/>
    <mergeCell ref="E4:G5"/>
    <mergeCell ref="J4:K5"/>
    <mergeCell ref="B6:C6"/>
    <mergeCell ref="J6:K6"/>
    <mergeCell ref="A15:D15"/>
    <mergeCell ref="E15:G15"/>
    <mergeCell ref="D7:D14"/>
    <mergeCell ref="E7:G7"/>
    <mergeCell ref="B8:C8"/>
    <mergeCell ref="E8:G8"/>
    <mergeCell ref="B9:C9"/>
    <mergeCell ref="E9:G9"/>
    <mergeCell ref="B10:C10"/>
    <mergeCell ref="E10:G10"/>
    <mergeCell ref="B12:C12"/>
    <mergeCell ref="E12:G12"/>
    <mergeCell ref="B13:C13"/>
    <mergeCell ref="E13:G13"/>
    <mergeCell ref="B14:C14"/>
    <mergeCell ref="E14:G14"/>
    <mergeCell ref="A19:B19"/>
    <mergeCell ref="C19:D19"/>
    <mergeCell ref="A20:B20"/>
    <mergeCell ref="C20:D20"/>
    <mergeCell ref="A21:B21"/>
    <mergeCell ref="C21:D21"/>
    <mergeCell ref="A28:K29"/>
    <mergeCell ref="F17:K23"/>
    <mergeCell ref="J9:K9"/>
    <mergeCell ref="J8:K8"/>
    <mergeCell ref="J7:K7"/>
    <mergeCell ref="J13:K13"/>
    <mergeCell ref="J12:K12"/>
    <mergeCell ref="J11:K11"/>
    <mergeCell ref="J10:K10"/>
    <mergeCell ref="J15:K15"/>
    <mergeCell ref="J14:K14"/>
    <mergeCell ref="A27:K27"/>
    <mergeCell ref="A17:B17"/>
    <mergeCell ref="C17:D17"/>
    <mergeCell ref="A18:B18"/>
    <mergeCell ref="C18:D1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38"/>
  <sheetViews>
    <sheetView topLeftCell="A12" workbookViewId="0">
      <selection activeCell="A12" sqref="A1:K37"/>
    </sheetView>
  </sheetViews>
  <sheetFormatPr defaultColWidth="9.109375" defaultRowHeight="14.4"/>
  <cols>
    <col min="6" max="6" width="12.88671875" customWidth="1"/>
  </cols>
  <sheetData>
    <row r="1" spans="1:11" ht="44.4">
      <c r="A1" s="754" t="s">
        <v>198</v>
      </c>
      <c r="B1" s="755"/>
      <c r="C1" s="755"/>
      <c r="D1" s="755"/>
      <c r="E1" s="755"/>
      <c r="F1" s="755"/>
      <c r="G1" s="755"/>
      <c r="H1" s="755"/>
      <c r="I1" s="755"/>
      <c r="J1" s="755"/>
      <c r="K1" s="756"/>
    </row>
    <row r="2" spans="1:11" ht="15.6">
      <c r="A2" s="93"/>
      <c r="B2" s="19"/>
      <c r="C2" s="19"/>
      <c r="D2" s="11"/>
      <c r="E2" s="93"/>
      <c r="F2" s="112"/>
      <c r="G2" s="112"/>
      <c r="H2" s="112"/>
      <c r="I2" s="112"/>
      <c r="J2" s="112"/>
      <c r="K2" s="112"/>
    </row>
    <row r="3" spans="1:11" ht="15" customHeight="1">
      <c r="A3" s="757" t="s">
        <v>1</v>
      </c>
      <c r="B3" s="757"/>
      <c r="C3" s="757"/>
      <c r="D3" s="757"/>
      <c r="E3" s="93"/>
      <c r="F3" s="11"/>
      <c r="G3" s="11"/>
      <c r="H3" s="11"/>
      <c r="I3" s="11"/>
      <c r="J3" s="11"/>
      <c r="K3" s="11"/>
    </row>
    <row r="4" spans="1:11" ht="15" customHeight="1">
      <c r="A4" s="757"/>
      <c r="B4" s="757"/>
      <c r="C4" s="757"/>
      <c r="D4" s="757"/>
      <c r="E4" s="759" t="s">
        <v>149</v>
      </c>
      <c r="F4" s="760"/>
      <c r="G4" s="12"/>
      <c r="H4" s="12"/>
      <c r="I4" s="12"/>
      <c r="J4" s="440"/>
      <c r="K4" s="524"/>
    </row>
    <row r="5" spans="1:11" ht="15" customHeight="1">
      <c r="A5" s="758"/>
      <c r="B5" s="758"/>
      <c r="C5" s="758"/>
      <c r="D5" s="758"/>
      <c r="E5" s="761"/>
      <c r="F5" s="762"/>
      <c r="G5" s="12"/>
      <c r="H5" s="12"/>
      <c r="I5" s="12"/>
      <c r="J5" s="525"/>
      <c r="K5" s="525"/>
    </row>
    <row r="6" spans="1:11" ht="55.2">
      <c r="A6" s="13" t="s">
        <v>40</v>
      </c>
      <c r="B6" s="51" t="s">
        <v>5</v>
      </c>
      <c r="C6" s="51" t="s">
        <v>101</v>
      </c>
      <c r="D6" s="51" t="s">
        <v>6</v>
      </c>
      <c r="E6" s="51" t="s">
        <v>8</v>
      </c>
      <c r="F6" s="51" t="s">
        <v>9</v>
      </c>
      <c r="G6" s="51" t="s">
        <v>10</v>
      </c>
      <c r="H6" s="94" t="s">
        <v>44</v>
      </c>
      <c r="I6" s="444"/>
      <c r="J6" s="711" t="s">
        <v>3</v>
      </c>
      <c r="K6" s="712"/>
    </row>
    <row r="7" spans="1:11" ht="15.75" customHeight="1">
      <c r="A7" s="96" t="s">
        <v>171</v>
      </c>
      <c r="B7" s="52">
        <v>1</v>
      </c>
      <c r="C7" s="52">
        <v>2</v>
      </c>
      <c r="D7" s="415" t="s">
        <v>12</v>
      </c>
      <c r="E7" s="113">
        <f>((('[1]THYME 8'!AO7*'[1]MARK UP FOR RETAIL'!$D$9)*'[1]MARK UP FOR RETAIL'!$D$11)*'[1]MARK UP FOR RETAIL'!$D$5)+'[1]MARK UP FOR RETAIL'!$G$5</f>
        <v>1530.0252000000003</v>
      </c>
      <c r="F7" s="113">
        <f>((('[1]THYME 8'!AP7*'[1]MARK UP FOR RETAIL'!$D$9)*'[1]MARK UP FOR RETAIL'!$D$11)*'[1]MARK UP FOR RETAIL'!$D$5)+'[1]MARK UP FOR RETAIL'!$G$5</f>
        <v>1961.0424000000003</v>
      </c>
      <c r="G7" s="41">
        <f>(('[1]THYME 8'!AQ7*'[1]MARK UP FOR RETAIL'!$D$10)*'[1]MARK UP FOR RETAIL'!$D$11)*'[1]MARK UP FOR RETAIL'!$D$7</f>
        <v>278.18639999999999</v>
      </c>
      <c r="H7" s="41">
        <f>('[1]THYME 8'!AR7*'[1]MARK UP FOR RETAIL'!$D$11)*'[1]MARK UP FOR RETAIL'!$D$5</f>
        <v>542.50560000000007</v>
      </c>
      <c r="I7" s="445"/>
      <c r="J7" s="379">
        <f>('[1]THYME 8'!AT7*'[1]MARK UP FOR RETAIL'!$D$11)*'[1]MARK UP FOR RETAIL'!$D$5</f>
        <v>937.63980000000026</v>
      </c>
      <c r="K7" s="380"/>
    </row>
    <row r="8" spans="1:11" ht="15.6">
      <c r="A8" s="96" t="s">
        <v>172</v>
      </c>
      <c r="B8" s="52">
        <v>2</v>
      </c>
      <c r="C8" s="52">
        <v>2</v>
      </c>
      <c r="D8" s="416"/>
      <c r="E8" s="113">
        <f>((('[1]THYME 8'!AO8*'[1]MARK UP FOR RETAIL'!$D$9)*'[1]MARK UP FOR RETAIL'!$D$11)*'[1]MARK UP FOR RETAIL'!$D$5)+'[1]MARK UP FOR RETAIL'!$G$5</f>
        <v>1765.2816</v>
      </c>
      <c r="F8" s="113">
        <f>((('[1]THYME 8'!AP8*'[1]MARK UP FOR RETAIL'!$D$9)*'[1]MARK UP FOR RETAIL'!$D$11)*'[1]MARK UP FOR RETAIL'!$D$5)+'[1]MARK UP FOR RETAIL'!$G$5</f>
        <v>2275.29</v>
      </c>
      <c r="G8" s="41">
        <f>(('[1]THYME 8'!AQ8*'[1]MARK UP FOR RETAIL'!$D$10)*'[1]MARK UP FOR RETAIL'!$D$11)*'[1]MARK UP FOR RETAIL'!$D$7</f>
        <v>314.24760000000003</v>
      </c>
      <c r="H8" s="41">
        <f>('[1]THYME 8'!AR8*'[1]MARK UP FOR RETAIL'!$D$11)*'[1]MARK UP FOR RETAIL'!$D$5</f>
        <v>629.59680000000014</v>
      </c>
      <c r="I8" s="445"/>
      <c r="J8" s="379">
        <f>('[1]THYME 8'!AT8*'[1]MARK UP FOR RETAIL'!$D$11)*'[1]MARK UP FOR RETAIL'!$D$5</f>
        <v>1075.3722</v>
      </c>
      <c r="K8" s="380"/>
    </row>
    <row r="9" spans="1:11" ht="15.6">
      <c r="A9" s="96" t="s">
        <v>173</v>
      </c>
      <c r="B9" s="52">
        <v>2</v>
      </c>
      <c r="C9" s="52">
        <v>2</v>
      </c>
      <c r="D9" s="416"/>
      <c r="E9" s="113">
        <f>((('[1]THYME 8'!AO9*'[1]MARK UP FOR RETAIL'!$D$9)*'[1]MARK UP FOR RETAIL'!$D$11)*'[1]MARK UP FOR RETAIL'!$D$5)+'[1]MARK UP FOR RETAIL'!$G$5</f>
        <v>1978.2144000000003</v>
      </c>
      <c r="F9" s="113">
        <f>((('[1]THYME 8'!AP9*'[1]MARK UP FOR RETAIL'!$D$9)*'[1]MARK UP FOR RETAIL'!$D$11)*'[1]MARK UP FOR RETAIL'!$D$5)+'[1]MARK UP FOR RETAIL'!$G$5</f>
        <v>2565.4967999999999</v>
      </c>
      <c r="G9" s="41">
        <f>(('[1]THYME 8'!AQ9*'[1]MARK UP FOR RETAIL'!$D$10)*'[1]MARK UP FOR RETAIL'!$D$11)*'[1]MARK UP FOR RETAIL'!$D$7</f>
        <v>355.46040000000005</v>
      </c>
      <c r="H9" s="41">
        <f>('[1]THYME 8'!AR9*'[1]MARK UP FOR RETAIL'!$D$11)*'[1]MARK UP FOR RETAIL'!$D$5</f>
        <v>718.50240000000008</v>
      </c>
      <c r="I9" s="445"/>
      <c r="J9" s="379">
        <f>('[1]THYME 8'!AT9*'[1]MARK UP FOR RETAIL'!$D$11)*'[1]MARK UP FOR RETAIL'!$D$5</f>
        <v>1195.4466000000002</v>
      </c>
      <c r="K9" s="380"/>
    </row>
    <row r="10" spans="1:11" ht="15.6">
      <c r="A10" s="96" t="s">
        <v>174</v>
      </c>
      <c r="B10" s="52">
        <v>2</v>
      </c>
      <c r="C10" s="52">
        <v>2</v>
      </c>
      <c r="D10" s="416"/>
      <c r="E10" s="113">
        <f>((('[1]THYME 8'!AO10*'[1]MARK UP FOR RETAIL'!$D$9)*'[1]MARK UP FOR RETAIL'!$D$11)*'[1]MARK UP FOR RETAIL'!$D$5)+'[1]MARK UP FOR RETAIL'!$G$5</f>
        <v>2191.1472000000003</v>
      </c>
      <c r="F10" s="113">
        <f>((('[1]THYME 8'!AP10*'[1]MARK UP FOR RETAIL'!$D$9)*'[1]MARK UP FOR RETAIL'!$D$11)*'[1]MARK UP FOR RETAIL'!$D$5)+'[1]MARK UP FOR RETAIL'!$G$5</f>
        <v>2855.7036000000007</v>
      </c>
      <c r="G10" s="41">
        <f>(('[1]THYME 8'!AQ10*'[1]MARK UP FOR RETAIL'!$D$10)*'[1]MARK UP FOR RETAIL'!$D$11)*'[1]MARK UP FOR RETAIL'!$D$7</f>
        <v>394.95600000000002</v>
      </c>
      <c r="H10" s="41">
        <f>('[1]THYME 8'!AR10*'[1]MARK UP FOR RETAIL'!$D$11)*'[1]MARK UP FOR RETAIL'!$D$5</f>
        <v>805.59360000000004</v>
      </c>
      <c r="I10" s="445"/>
      <c r="J10" s="379">
        <f>('[1]THYME 8'!AT10*'[1]MARK UP FOR RETAIL'!$D$11)*'[1]MARK UP FOR RETAIL'!$D$5</f>
        <v>1389.6846</v>
      </c>
      <c r="K10" s="380"/>
    </row>
    <row r="11" spans="1:11" ht="15.6">
      <c r="A11" s="96" t="s">
        <v>175</v>
      </c>
      <c r="B11" s="52">
        <v>4</v>
      </c>
      <c r="C11" s="52">
        <v>2</v>
      </c>
      <c r="D11" s="416"/>
      <c r="E11" s="113">
        <f>((('[1]THYME 8'!AO11*'[1]MARK UP FOR RETAIL'!$D$9)*'[1]MARK UP FOR RETAIL'!$D$11)*'[1]MARK UP FOR RETAIL'!$D$5)+'[1]MARK UP FOR RETAIL'!$G$5</f>
        <v>2580.9516000000003</v>
      </c>
      <c r="F11" s="113">
        <f>((('[1]THYME 8'!AP11*'[1]MARK UP FOR RETAIL'!$D$9)*'[1]MARK UP FOR RETAIL'!$D$11)*'[1]MARK UP FOR RETAIL'!$D$5)+'[1]MARK UP FOR RETAIL'!$G$5</f>
        <v>3181.9716000000003</v>
      </c>
      <c r="G11" s="41">
        <f>(('[1]THYME 8'!AQ11*'[1]MARK UP FOR RETAIL'!$D$10)*'[1]MARK UP FOR RETAIL'!$D$11)*'[1]MARK UP FOR RETAIL'!$D$7</f>
        <v>432.73439999999999</v>
      </c>
      <c r="H11" s="41">
        <f>('[1]THYME 8'!AR11*'[1]MARK UP FOR RETAIL'!$D$11)*'[1]MARK UP FOR RETAIL'!$D$5</f>
        <v>896.31360000000006</v>
      </c>
      <c r="I11" s="445"/>
      <c r="J11" s="379">
        <f>('[1]THYME 8'!AT11*'[1]MARK UP FOR RETAIL'!$D$11)*'[1]MARK UP FOR RETAIL'!$D$5</f>
        <v>1553.904</v>
      </c>
      <c r="K11" s="380"/>
    </row>
    <row r="12" spans="1:11" ht="15.6">
      <c r="A12" s="96" t="s">
        <v>176</v>
      </c>
      <c r="B12" s="52">
        <v>4</v>
      </c>
      <c r="C12" s="52">
        <v>2</v>
      </c>
      <c r="D12" s="416"/>
      <c r="E12" s="113">
        <f>((('[1]THYME 8'!AO12*'[1]MARK UP FOR RETAIL'!$D$9)*'[1]MARK UP FOR RETAIL'!$D$11)*'[1]MARK UP FOR RETAIL'!$D$5)+'[1]MARK UP FOR RETAIL'!$G$5</f>
        <v>2824.7940000000003</v>
      </c>
      <c r="F12" s="113">
        <f>((('[1]THYME 8'!AP12*'[1]MARK UP FOR RETAIL'!$D$9)*'[1]MARK UP FOR RETAIL'!$D$11)*'[1]MARK UP FOR RETAIL'!$D$5)+'[1]MARK UP FOR RETAIL'!$G$5</f>
        <v>3491.0676000000003</v>
      </c>
      <c r="G12" s="41">
        <f>(('[1]THYME 8'!AQ12*'[1]MARK UP FOR RETAIL'!$D$10)*'[1]MARK UP FOR RETAIL'!$D$11)*'[1]MARK UP FOR RETAIL'!$D$7</f>
        <v>472.23</v>
      </c>
      <c r="H12" s="41">
        <f>('[1]THYME 8'!AR12*'[1]MARK UP FOR RETAIL'!$D$11)*'[1]MARK UP FOR RETAIL'!$D$5</f>
        <v>981.59040000000016</v>
      </c>
      <c r="I12" s="445"/>
      <c r="J12" s="379">
        <f>('[1]THYME 8'!AT12*'[1]MARK UP FOR RETAIL'!$D$11)*'[1]MARK UP FOR RETAIL'!$D$5</f>
        <v>1695.1680000000001</v>
      </c>
      <c r="K12" s="380"/>
    </row>
    <row r="13" spans="1:11" ht="15.6">
      <c r="A13" s="96" t="s">
        <v>177</v>
      </c>
      <c r="B13" s="52">
        <v>6</v>
      </c>
      <c r="C13" s="52">
        <v>2</v>
      </c>
      <c r="D13" s="416"/>
      <c r="E13" s="113">
        <f>((('[1]THYME 8'!AO13*'[1]MARK UP FOR RETAIL'!$D$9)*'[1]MARK UP FOR RETAIL'!$D$11)*'[1]MARK UP FOR RETAIL'!$D$5)+'[1]MARK UP FOR RETAIL'!$G$5</f>
        <v>3257.5284000000001</v>
      </c>
      <c r="F13" s="113">
        <f>((('[1]THYME 8'!AP13*'[1]MARK UP FOR RETAIL'!$D$9)*'[1]MARK UP FOR RETAIL'!$D$11)*'[1]MARK UP FOR RETAIL'!$D$5)+'[1]MARK UP FOR RETAIL'!$G$5</f>
        <v>3915.2160000000008</v>
      </c>
      <c r="G13" s="41">
        <f>(('[1]THYME 8'!AQ13*'[1]MARK UP FOR RETAIL'!$D$10)*'[1]MARK UP FOR RETAIL'!$D$11)*'[1]MARK UP FOR RETAIL'!$D$7</f>
        <v>508.29120000000006</v>
      </c>
      <c r="H13" s="41">
        <f>('[1]THYME 8'!AR13*'[1]MARK UP FOR RETAIL'!$D$11)*'[1]MARK UP FOR RETAIL'!$D$5</f>
        <v>1068.6816000000001</v>
      </c>
      <c r="I13" s="445"/>
      <c r="J13" s="379">
        <f>('[1]THYME 8'!AT13*'[1]MARK UP FOR RETAIL'!$D$11)*'[1]MARK UP FOR RETAIL'!$D$5</f>
        <v>1930.0194000000001</v>
      </c>
      <c r="K13" s="380"/>
    </row>
    <row r="14" spans="1:11" ht="15.6">
      <c r="A14" s="101" t="s">
        <v>178</v>
      </c>
      <c r="B14" s="62">
        <v>6</v>
      </c>
      <c r="C14" s="62">
        <v>2</v>
      </c>
      <c r="D14" s="416"/>
      <c r="E14" s="113">
        <f>((('[1]THYME 8'!AO14*'[1]MARK UP FOR RETAIL'!$D$9)*'[1]MARK UP FOR RETAIL'!$D$11)*'[1]MARK UP FOR RETAIL'!$D$5)+'[1]MARK UP FOR RETAIL'!$G$5</f>
        <v>3556.3212000000008</v>
      </c>
      <c r="F14" s="113">
        <f>((('[1]THYME 8'!AP14*'[1]MARK UP FOR RETAIL'!$D$9)*'[1]MARK UP FOR RETAIL'!$D$11)*'[1]MARK UP FOR RETAIL'!$D$5)+'[1]MARK UP FOR RETAIL'!$G$5</f>
        <v>4342.7988000000005</v>
      </c>
      <c r="G14" s="41">
        <f>(('[1]THYME 8'!AQ14*'[1]MARK UP FOR RETAIL'!$D$10)*'[1]MARK UP FOR RETAIL'!$D$11)*'[1]MARK UP FOR RETAIL'!$D$7</f>
        <v>552.9384</v>
      </c>
      <c r="H14" s="41">
        <f>('[1]THYME 8'!AR14*'[1]MARK UP FOR RETAIL'!$D$11)*'[1]MARK UP FOR RETAIL'!$D$5</f>
        <v>1157.5872000000002</v>
      </c>
      <c r="I14" s="445"/>
      <c r="J14" s="379">
        <f>('[1]THYME 8'!AT14*'[1]MARK UP FOR RETAIL'!$D$11)*'[1]MARK UP FOR RETAIL'!$D$5</f>
        <v>2090.7072000000003</v>
      </c>
      <c r="K14" s="380"/>
    </row>
    <row r="15" spans="1:11" ht="15.75" customHeight="1">
      <c r="A15" s="527" t="s">
        <v>96</v>
      </c>
      <c r="B15" s="528"/>
      <c r="C15" s="528"/>
      <c r="D15" s="529"/>
      <c r="E15" s="113">
        <f>((('[1]THYME 8'!AO15*'[1]MARK UP FOR RETAIL'!$D$9)*'[1]MARK UP FOR RETAIL'!$D$11)*'[1]MARK UP FOR RETAIL'!$D$5)</f>
        <v>163.13400000000001</v>
      </c>
      <c r="F15" s="113">
        <f>((('[1]THYME 8'!AP15*'[1]MARK UP FOR RETAIL'!$D$9)*'[1]MARK UP FOR RETAIL'!$D$11)*'[1]MARK UP FOR RETAIL'!$D$5)</f>
        <v>163.13400000000001</v>
      </c>
      <c r="G15" s="41">
        <f>(('[1]THYME 8'!AQ15*'[1]MARK UP FOR RETAIL'!$D$10)*'[1]MARK UP FOR RETAIL'!$D$11)*'[1]MARK UP FOR RETAIL'!$D$7</f>
        <v>32.626800000000003</v>
      </c>
      <c r="H15" s="113" t="s">
        <v>23</v>
      </c>
      <c r="I15" s="445"/>
      <c r="J15" s="379">
        <f>('[1]THYME 8'!AT15*'[1]MARK UP FOR RETAIL'!$D$11)*'[1]MARK UP FOR RETAIL'!$D$5</f>
        <v>75.929400000000015</v>
      </c>
      <c r="K15" s="380"/>
    </row>
    <row r="16" spans="1:11" ht="15.75" customHeight="1">
      <c r="A16" s="552" t="s">
        <v>104</v>
      </c>
      <c r="B16" s="552"/>
      <c r="C16" s="552"/>
      <c r="D16" s="552"/>
      <c r="E16" s="113">
        <f>((('[1]THYME 8'!AO16*'[1]MARK UP FOR RETAIL'!$D$9)*'[1]MARK UP FOR RETAIL'!$D$11)*'[1]MARK UP FOR RETAIL'!$D$5)</f>
        <v>377.78400000000005</v>
      </c>
      <c r="F16" s="113">
        <f>((('[1]THYME 8'!AP16*'[1]MARK UP FOR RETAIL'!$D$9)*'[1]MARK UP FOR RETAIL'!$D$11)*'[1]MARK UP FOR RETAIL'!$D$5)</f>
        <v>487.6848</v>
      </c>
      <c r="G16" s="41">
        <f>(('[1]THYME 8'!AQ16*'[1]MARK UP FOR RETAIL'!$D$10)*'[1]MARK UP FOR RETAIL'!$D$11)*'[1]MARK UP FOR RETAIL'!$D$7</f>
        <v>73.839600000000019</v>
      </c>
      <c r="H16" s="41">
        <f>('[1]THYME 8'!AR16*'[1]MARK UP FOR RETAIL'!$D$11)*'[1]MARK UP FOR RETAIL'!$D$5</f>
        <v>114.30720000000001</v>
      </c>
      <c r="I16" s="446"/>
      <c r="J16" s="379">
        <f>('[1]THYME 8'!AT16*'[1]MARK UP FOR RETAIL'!$D$11)*'[1]MARK UP FOR RETAIL'!$D$5</f>
        <v>229.55400000000003</v>
      </c>
      <c r="K16" s="380"/>
    </row>
    <row r="17" spans="1:11" ht="15.75" customHeight="1">
      <c r="A17" s="527" t="s">
        <v>24</v>
      </c>
      <c r="B17" s="528"/>
      <c r="C17" s="528"/>
      <c r="D17" s="529"/>
      <c r="E17" s="379">
        <f>((('[1]THYME 8'!AO17*'[1]MARK UP FOR RETAIL'!$D$9)*'[1]MARK UP FOR RETAIL'!$D$11)*'[1]MARK UP FOR RETAIL'!$D$5)</f>
        <v>49.7988</v>
      </c>
      <c r="F17" s="380"/>
      <c r="G17" s="113" t="s">
        <v>23</v>
      </c>
      <c r="H17" s="113" t="s">
        <v>23</v>
      </c>
      <c r="I17" s="119"/>
      <c r="J17" s="379">
        <f>('[1]THYME 8'!AT17*'[1]MARK UP FOR RETAIL'!$D$11)*'[1]MARK UP FOR RETAIL'!$D$5</f>
        <v>37.081800000000001</v>
      </c>
      <c r="K17" s="380"/>
    </row>
    <row r="18" spans="1:11" ht="15.6">
      <c r="A18" s="717" t="s">
        <v>25</v>
      </c>
      <c r="B18" s="718"/>
      <c r="C18" s="718"/>
      <c r="D18" s="719"/>
      <c r="E18" s="16">
        <f>((('[1]THYME 8'!AO18*'[1]MARK UP FOR RETAIL'!$D$9)*'[1]MARK UP FOR RETAIL'!$D$11)*'[1]MARK UP FOR RETAIL'!$D$5)</f>
        <v>-125.35560000000002</v>
      </c>
      <c r="F18" s="16">
        <f>((('[1]THYME 8'!AP18*'[1]MARK UP FOR RETAIL'!$D$9)*'[1]MARK UP FOR RETAIL'!$D$11)*'[1]MARK UP FOR RETAIL'!$D$5)</f>
        <v>-152.83080000000001</v>
      </c>
      <c r="G18" s="16">
        <f>(('[1]THYME 8'!AQ18*'[1]MARK UP FOR RETAIL'!$D$10)*'[1]MARK UP FOR RETAIL'!$D$11)*'[1]MARK UP FOR RETAIL'!$D$7</f>
        <v>-29.192399999999999</v>
      </c>
      <c r="H18" s="16"/>
      <c r="I18" s="16"/>
      <c r="J18" s="405">
        <f>('[1]THYME 8'!AT18*'[1]MARK UP FOR RETAIL'!$D$11)*'[1]MARK UP FOR RETAIL'!$D$5</f>
        <v>-75.929400000000015</v>
      </c>
      <c r="K18" s="406"/>
    </row>
    <row r="19" spans="1:11">
      <c r="A19" s="11"/>
      <c r="B19" s="19"/>
      <c r="C19" s="19"/>
      <c r="D19" s="11"/>
      <c r="E19" s="11"/>
      <c r="F19" s="11"/>
      <c r="G19" s="11"/>
      <c r="H19" s="11"/>
      <c r="I19" s="11"/>
      <c r="J19" s="11"/>
      <c r="K19" s="11"/>
    </row>
    <row r="20" spans="1:11">
      <c r="A20" s="11"/>
      <c r="B20" s="19"/>
      <c r="C20" s="19"/>
      <c r="D20" s="11"/>
      <c r="E20" s="11"/>
      <c r="F20" s="11"/>
      <c r="G20" s="11"/>
      <c r="H20" s="11"/>
      <c r="I20" s="11"/>
      <c r="J20" s="11"/>
      <c r="K20" s="11"/>
    </row>
    <row r="21" spans="1:11">
      <c r="A21" s="11"/>
      <c r="B21" s="19"/>
      <c r="C21" s="19"/>
      <c r="D21" s="11"/>
      <c r="E21" s="11"/>
      <c r="F21" s="11"/>
      <c r="G21" s="11"/>
      <c r="H21" s="11"/>
      <c r="I21" s="11"/>
      <c r="J21" s="11"/>
      <c r="K21" s="11"/>
    </row>
    <row r="22" spans="1:11">
      <c r="A22" s="11"/>
      <c r="B22" s="19"/>
      <c r="C22" s="19"/>
      <c r="D22" s="11"/>
      <c r="E22" s="11"/>
      <c r="F22" s="11"/>
      <c r="G22" s="11"/>
      <c r="H22" s="11"/>
      <c r="I22" s="11"/>
      <c r="J22" s="11"/>
      <c r="K22" s="11"/>
    </row>
    <row r="23" spans="1:11" ht="15" customHeight="1">
      <c r="A23" s="757" t="s">
        <v>1</v>
      </c>
      <c r="B23" s="757"/>
      <c r="C23" s="757"/>
      <c r="D23" s="757"/>
      <c r="E23" s="11"/>
      <c r="F23" s="11"/>
      <c r="G23" s="11"/>
      <c r="H23" s="11"/>
      <c r="I23" s="11"/>
      <c r="J23" s="11"/>
      <c r="K23" s="11"/>
    </row>
    <row r="24" spans="1:11" ht="15" customHeight="1">
      <c r="A24" s="757"/>
      <c r="B24" s="757"/>
      <c r="C24" s="757"/>
      <c r="D24" s="757"/>
      <c r="E24" s="759" t="s">
        <v>151</v>
      </c>
      <c r="F24" s="760"/>
      <c r="G24" s="12"/>
      <c r="H24" s="12"/>
      <c r="I24" s="12"/>
      <c r="J24" s="440"/>
      <c r="K24" s="524"/>
    </row>
    <row r="25" spans="1:11" ht="15" customHeight="1">
      <c r="A25" s="758"/>
      <c r="B25" s="758"/>
      <c r="C25" s="758"/>
      <c r="D25" s="758"/>
      <c r="E25" s="761"/>
      <c r="F25" s="762"/>
      <c r="G25" s="12"/>
      <c r="H25" s="12"/>
      <c r="I25" s="12"/>
      <c r="J25" s="525"/>
      <c r="K25" s="525"/>
    </row>
    <row r="26" spans="1:11" ht="55.2">
      <c r="A26" s="13" t="s">
        <v>40</v>
      </c>
      <c r="B26" s="51" t="s">
        <v>5</v>
      </c>
      <c r="C26" s="51" t="s">
        <v>101</v>
      </c>
      <c r="D26" s="51" t="s">
        <v>6</v>
      </c>
      <c r="E26" s="51" t="s">
        <v>8</v>
      </c>
      <c r="F26" s="51" t="s">
        <v>9</v>
      </c>
      <c r="G26" s="442" t="s">
        <v>10</v>
      </c>
      <c r="H26" s="443"/>
      <c r="I26" s="444"/>
      <c r="J26" s="711" t="s">
        <v>3</v>
      </c>
      <c r="K26" s="712"/>
    </row>
    <row r="27" spans="1:11" ht="15.75" customHeight="1">
      <c r="A27" s="96" t="s">
        <v>171</v>
      </c>
      <c r="B27" s="52">
        <v>1</v>
      </c>
      <c r="C27" s="52">
        <v>2</v>
      </c>
      <c r="D27" s="415" t="s">
        <v>12</v>
      </c>
      <c r="E27" s="113">
        <f>((('[1]THYME 8'!AO27*'[1]MARK UP FOR RETAIL'!$D$9)*'[1]MARK UP FOR RETAIL'!$D$11)*'[1]MARK UP FOR RETAIL'!$D$5)+'[1]MARK UP FOR RETAIL'!$G$5</f>
        <v>1375.4772000000003</v>
      </c>
      <c r="F27" s="113">
        <f>((('[1]THYME 8'!AP27*'[1]MARK UP FOR RETAIL'!$D$9)*'[1]MARK UP FOR RETAIL'!$D$11)*'[1]MARK UP FOR RETAIL'!$D$5)+'[1]MARK UP FOR RETAIL'!$G$5</f>
        <v>1763.5644000000002</v>
      </c>
      <c r="G27" s="397">
        <f>(('[1]THYME 8'!AQ27*'[1]MARK UP FOR RETAIL'!$D$10)*'[1]MARK UP FOR RETAIL'!$D$11)*'[1]MARK UP FOR RETAIL'!$D$7</f>
        <v>278.18639999999999</v>
      </c>
      <c r="H27" s="399"/>
      <c r="I27" s="445"/>
      <c r="J27" s="379">
        <f>('[1]THYME 8'!AT27*'[1]MARK UP FOR RETAIL'!$D$11)*'[1]MARK UP FOR RETAIL'!$D$5</f>
        <v>840.52080000000012</v>
      </c>
      <c r="K27" s="380"/>
    </row>
    <row r="28" spans="1:11" ht="15.6">
      <c r="A28" s="96" t="s">
        <v>172</v>
      </c>
      <c r="B28" s="52">
        <v>2</v>
      </c>
      <c r="C28" s="52">
        <v>2</v>
      </c>
      <c r="D28" s="416"/>
      <c r="E28" s="113">
        <f>((('[1]THYME 8'!AO28*'[1]MARK UP FOR RETAIL'!$D$9)*'[1]MARK UP FOR RETAIL'!$D$11)*'[1]MARK UP FOR RETAIL'!$D$5)+'[1]MARK UP FOR RETAIL'!$G$5</f>
        <v>1586.6928</v>
      </c>
      <c r="F28" s="113">
        <f>((('[1]THYME 8'!AP28*'[1]MARK UP FOR RETAIL'!$D$9)*'[1]MARK UP FOR RETAIL'!$D$11)*'[1]MARK UP FOR RETAIL'!$D$5)+'[1]MARK UP FOR RETAIL'!$G$5</f>
        <v>2046.9023999999999</v>
      </c>
      <c r="G28" s="397">
        <f>(('[1]THYME 8'!AQ28*'[1]MARK UP FOR RETAIL'!$D$10)*'[1]MARK UP FOR RETAIL'!$D$11)*'[1]MARK UP FOR RETAIL'!$D$7</f>
        <v>314.24760000000003</v>
      </c>
      <c r="H28" s="399"/>
      <c r="I28" s="445"/>
      <c r="J28" s="379">
        <f>('[1]THYME 8'!AT28*'[1]MARK UP FOR RETAIL'!$D$11)*'[1]MARK UP FOR RETAIL'!$D$5</f>
        <v>969.42420000000016</v>
      </c>
      <c r="K28" s="380"/>
    </row>
    <row r="29" spans="1:11" ht="15.6">
      <c r="A29" s="96" t="s">
        <v>173</v>
      </c>
      <c r="B29" s="52">
        <v>2</v>
      </c>
      <c r="C29" s="52">
        <v>2</v>
      </c>
      <c r="D29" s="416"/>
      <c r="E29" s="113">
        <f>((('[1]THYME 8'!AO29*'[1]MARK UP FOR RETAIL'!$D$9)*'[1]MARK UP FOR RETAIL'!$D$11)*'[1]MARK UP FOR RETAIL'!$D$5)+'[1]MARK UP FOR RETAIL'!$G$5</f>
        <v>1782.4536000000001</v>
      </c>
      <c r="F29" s="113">
        <f>((('[1]THYME 8'!AP29*'[1]MARK UP FOR RETAIL'!$D$9)*'[1]MARK UP FOR RETAIL'!$D$11)*'[1]MARK UP FOR RETAIL'!$D$5)+'[1]MARK UP FOR RETAIL'!$G$5</f>
        <v>2311.3512000000001</v>
      </c>
      <c r="G29" s="397">
        <f>(('[1]THYME 8'!AQ29*'[1]MARK UP FOR RETAIL'!$D$10)*'[1]MARK UP FOR RETAIL'!$D$11)*'[1]MARK UP FOR RETAIL'!$D$7</f>
        <v>355.46040000000005</v>
      </c>
      <c r="H29" s="399"/>
      <c r="I29" s="445"/>
      <c r="J29" s="379">
        <f>('[1]THYME 8'!AT29*'[1]MARK UP FOR RETAIL'!$D$11)*'[1]MARK UP FOR RETAIL'!$D$5</f>
        <v>1075.3722</v>
      </c>
      <c r="K29" s="380"/>
    </row>
    <row r="30" spans="1:11" ht="15.6">
      <c r="A30" s="96" t="s">
        <v>174</v>
      </c>
      <c r="B30" s="52">
        <v>2</v>
      </c>
      <c r="C30" s="52">
        <v>2</v>
      </c>
      <c r="D30" s="416"/>
      <c r="E30" s="113">
        <f>((('[1]THYME 8'!AO30*'[1]MARK UP FOR RETAIL'!$D$9)*'[1]MARK UP FOR RETAIL'!$D$11)*'[1]MARK UP FOR RETAIL'!$D$5)+'[1]MARK UP FOR RETAIL'!$G$5</f>
        <v>1971.3456000000003</v>
      </c>
      <c r="F30" s="113">
        <f>((('[1]THYME 8'!AP30*'[1]MARK UP FOR RETAIL'!$D$9)*'[1]MARK UP FOR RETAIL'!$D$11)*'[1]MARK UP FOR RETAIL'!$D$5)+'[1]MARK UP FOR RETAIL'!$G$5</f>
        <v>2570.6484000000005</v>
      </c>
      <c r="G30" s="397">
        <f>(('[1]THYME 8'!AQ30*'[1]MARK UP FOR RETAIL'!$D$10)*'[1]MARK UP FOR RETAIL'!$D$11)*'[1]MARK UP FOR RETAIL'!$D$7</f>
        <v>394.95600000000002</v>
      </c>
      <c r="H30" s="399"/>
      <c r="I30" s="445"/>
      <c r="J30" s="379">
        <f>('[1]THYME 8'!AT30*'[1]MARK UP FOR RETAIL'!$D$11)*'[1]MARK UP FOR RETAIL'!$D$5</f>
        <v>1248.4206000000001</v>
      </c>
      <c r="K30" s="380"/>
    </row>
    <row r="31" spans="1:11" ht="15.6">
      <c r="A31" s="96" t="s">
        <v>175</v>
      </c>
      <c r="B31" s="52">
        <v>4</v>
      </c>
      <c r="C31" s="52">
        <v>2</v>
      </c>
      <c r="D31" s="416"/>
      <c r="E31" s="113">
        <f>((('[1]THYME 8'!AO31*'[1]MARK UP FOR RETAIL'!$D$9)*'[1]MARK UP FOR RETAIL'!$D$11)*'[1]MARK UP FOR RETAIL'!$D$5)+'[1]MARK UP FOR RETAIL'!$G$5</f>
        <v>2323.3716000000004</v>
      </c>
      <c r="F31" s="113">
        <f>((('[1]THYME 8'!AP31*'[1]MARK UP FOR RETAIL'!$D$9)*'[1]MARK UP FOR RETAIL'!$D$11)*'[1]MARK UP FOR RETAIL'!$D$5)+'[1]MARK UP FOR RETAIL'!$G$5</f>
        <v>2864.2896000000001</v>
      </c>
      <c r="G31" s="397">
        <f>(('[1]THYME 8'!AQ31*'[1]MARK UP FOR RETAIL'!$D$10)*'[1]MARK UP FOR RETAIL'!$D$11)*'[1]MARK UP FOR RETAIL'!$D$7</f>
        <v>432.73439999999999</v>
      </c>
      <c r="H31" s="399"/>
      <c r="I31" s="445"/>
      <c r="J31" s="379">
        <f>('[1]THYME 8'!AT31*'[1]MARK UP FOR RETAIL'!$D$11)*'[1]MARK UP FOR RETAIL'!$D$5</f>
        <v>1398.5136000000002</v>
      </c>
      <c r="K31" s="380"/>
    </row>
    <row r="32" spans="1:11" ht="15.6">
      <c r="A32" s="96" t="s">
        <v>176</v>
      </c>
      <c r="B32" s="52">
        <v>4</v>
      </c>
      <c r="C32" s="52">
        <v>2</v>
      </c>
      <c r="D32" s="416"/>
      <c r="E32" s="113">
        <f>((('[1]THYME 8'!AO32*'[1]MARK UP FOR RETAIL'!$D$9)*'[1]MARK UP FOR RETAIL'!$D$11)*'[1]MARK UP FOR RETAIL'!$D$5)+'[1]MARK UP FOR RETAIL'!$G$5</f>
        <v>2543.1732000000002</v>
      </c>
      <c r="F32" s="113">
        <f>((('[1]THYME 8'!AP32*'[1]MARK UP FOR RETAIL'!$D$9)*'[1]MARK UP FOR RETAIL'!$D$11)*'[1]MARK UP FOR RETAIL'!$D$5)+'[1]MARK UP FOR RETAIL'!$G$5</f>
        <v>3142.4760000000006</v>
      </c>
      <c r="G32" s="397">
        <f>(('[1]THYME 8'!AQ32*'[1]MARK UP FOR RETAIL'!$D$10)*'[1]MARK UP FOR RETAIL'!$D$11)*'[1]MARK UP FOR RETAIL'!$D$7</f>
        <v>472.23</v>
      </c>
      <c r="H32" s="399"/>
      <c r="I32" s="445"/>
      <c r="J32" s="379">
        <f>('[1]THYME 8'!AT32*'[1]MARK UP FOR RETAIL'!$D$11)*'[1]MARK UP FOR RETAIL'!$D$5</f>
        <v>1525.6512000000002</v>
      </c>
      <c r="K32" s="380"/>
    </row>
    <row r="33" spans="1:11" ht="15.6">
      <c r="A33" s="96" t="s">
        <v>199</v>
      </c>
      <c r="B33" s="52">
        <v>6</v>
      </c>
      <c r="C33" s="52">
        <v>2</v>
      </c>
      <c r="D33" s="416"/>
      <c r="E33" s="113">
        <f>((('[1]THYME 8'!AO33*'[1]MARK UP FOR RETAIL'!$D$9)*'[1]MARK UP FOR RETAIL'!$D$11)*'[1]MARK UP FOR RETAIL'!$D$5)+'[1]MARK UP FOR RETAIL'!$G$5</f>
        <v>2926.1088</v>
      </c>
      <c r="F33" s="113">
        <f>((('[1]THYME 8'!AP33*'[1]MARK UP FOR RETAIL'!$D$9)*'[1]MARK UP FOR RETAIL'!$D$11)*'[1]MARK UP FOR RETAIL'!$D$5)+'[1]MARK UP FOR RETAIL'!$G$5</f>
        <v>3563.1900000000005</v>
      </c>
      <c r="G33" s="397">
        <f>(('[1]THYME 8'!AQ33*'[1]MARK UP FOR RETAIL'!$D$10)*'[1]MARK UP FOR RETAIL'!$D$11)*'[1]MARK UP FOR RETAIL'!$D$7</f>
        <v>508.29120000000006</v>
      </c>
      <c r="H33" s="399"/>
      <c r="I33" s="445"/>
      <c r="J33" s="379">
        <f>('[1]THYME 8'!AT33*'[1]MARK UP FOR RETAIL'!$D$11)*'[1]MARK UP FOR RETAIL'!$D$5</f>
        <v>1737.5472000000002</v>
      </c>
      <c r="K33" s="380"/>
    </row>
    <row r="34" spans="1:11" ht="15.6">
      <c r="A34" s="96" t="s">
        <v>200</v>
      </c>
      <c r="B34" s="52">
        <v>6</v>
      </c>
      <c r="C34" s="52">
        <v>2</v>
      </c>
      <c r="D34" s="447"/>
      <c r="E34" s="113">
        <f>((('[1]THYME 8'!AO34*'[1]MARK UP FOR RETAIL'!$D$9)*'[1]MARK UP FOR RETAIL'!$D$11)*'[1]MARK UP FOR RETAIL'!$D$5)+'[1]MARK UP FOR RETAIL'!$G$5</f>
        <v>3199.1436000000008</v>
      </c>
      <c r="F34" s="113">
        <f>((('[1]THYME 8'!AP34*'[1]MARK UP FOR RETAIL'!$D$9)*'[1]MARK UP FOR RETAIL'!$D$11)*'[1]MARK UP FOR RETAIL'!$D$5)+'[1]MARK UP FOR RETAIL'!$G$5</f>
        <v>4001.0760000000005</v>
      </c>
      <c r="G34" s="397">
        <f>(('[1]THYME 8'!AQ34*'[1]MARK UP FOR RETAIL'!$D$10)*'[1]MARK UP FOR RETAIL'!$D$11)*'[1]MARK UP FOR RETAIL'!$D$7</f>
        <v>552.9384</v>
      </c>
      <c r="H34" s="399"/>
      <c r="I34" s="445"/>
      <c r="J34" s="379">
        <f>('[1]THYME 8'!AT34*'[1]MARK UP FOR RETAIL'!$D$11)*'[1]MARK UP FOR RETAIL'!$D$5</f>
        <v>1882.3428000000001</v>
      </c>
      <c r="K34" s="380"/>
    </row>
    <row r="35" spans="1:11" ht="15.75" customHeight="1">
      <c r="A35" s="751" t="s">
        <v>96</v>
      </c>
      <c r="B35" s="752"/>
      <c r="C35" s="752"/>
      <c r="D35" s="753"/>
      <c r="E35" s="113">
        <f>((('[1]THYME 8'!AO35*'[1]MARK UP FOR RETAIL'!$D$9)*'[1]MARK UP FOR RETAIL'!$D$11)*'[1]MARK UP FOR RETAIL'!$D$5)</f>
        <v>163.13400000000001</v>
      </c>
      <c r="F35" s="113">
        <f>((('[1]THYME 8'!AP35*'[1]MARK UP FOR RETAIL'!$D$9)*'[1]MARK UP FOR RETAIL'!$D$11)*'[1]MARK UP FOR RETAIL'!$D$5)</f>
        <v>163.13400000000001</v>
      </c>
      <c r="G35" s="397">
        <f>(('[1]THYME 8'!AQ35*'[1]MARK UP FOR RETAIL'!$D$10)*'[1]MARK UP FOR RETAIL'!$D$11)*'[1]MARK UP FOR RETAIL'!$D$7</f>
        <v>32.626800000000003</v>
      </c>
      <c r="H35" s="399"/>
      <c r="I35" s="445"/>
      <c r="J35" s="379">
        <f>('[1]THYME 8'!AT35*'[1]MARK UP FOR RETAIL'!$D$11)*'[1]MARK UP FOR RETAIL'!$D$5</f>
        <v>75.929400000000015</v>
      </c>
      <c r="K35" s="380"/>
    </row>
    <row r="36" spans="1:11" ht="15.75" customHeight="1">
      <c r="A36" s="552" t="s">
        <v>104</v>
      </c>
      <c r="B36" s="552"/>
      <c r="C36" s="552"/>
      <c r="D36" s="552"/>
      <c r="E36" s="113">
        <f>((('[1]THYME 8'!AO36*'[1]MARK UP FOR RETAIL'!$D$9)*'[1]MARK UP FOR RETAIL'!$D$11)*'[1]MARK UP FOR RETAIL'!$D$5)</f>
        <v>336.57120000000003</v>
      </c>
      <c r="F36" s="113">
        <f>((('[1]THYME 8'!AP36*'[1]MARK UP FOR RETAIL'!$D$9)*'[1]MARK UP FOR RETAIL'!$D$11)*'[1]MARK UP FOR RETAIL'!$D$5)</f>
        <v>441.32040000000001</v>
      </c>
      <c r="G36" s="397">
        <f>(('[1]THYME 8'!AQ36*'[1]MARK UP FOR RETAIL'!$D$10)*'[1]MARK UP FOR RETAIL'!$D$11)*'[1]MARK UP FOR RETAIL'!$D$7</f>
        <v>73.839600000000019</v>
      </c>
      <c r="H36" s="399"/>
      <c r="I36" s="446"/>
      <c r="J36" s="379">
        <f>('[1]THYME 8'!AT36*'[1]MARK UP FOR RETAIL'!$D$11)*'[1]MARK UP FOR RETAIL'!$D$5</f>
        <v>206.5986</v>
      </c>
      <c r="K36" s="380"/>
    </row>
    <row r="37" spans="1:11" ht="15.6">
      <c r="A37" s="535" t="s">
        <v>25</v>
      </c>
      <c r="B37" s="536"/>
      <c r="C37" s="536"/>
      <c r="D37" s="537"/>
      <c r="E37" s="18">
        <f>((('[1]THYME 8'!AO37*'[1]MARK UP FOR RETAIL'!$D$9)*'[1]MARK UP FOR RETAIL'!$D$11)*'[1]MARK UP FOR RETAIL'!$D$5)</f>
        <v>-111.61800000000002</v>
      </c>
      <c r="F37" s="18">
        <f>((('[1]THYME 8'!AP37*'[1]MARK UP FOR RETAIL'!$D$9)*'[1]MARK UP FOR RETAIL'!$D$11)*'[1]MARK UP FOR RETAIL'!$D$5)</f>
        <v>-139.0932</v>
      </c>
      <c r="G37" s="405">
        <f>(('[1]THYME 8'!AQ37*'[1]MARK UP FOR RETAIL'!$D$10)*'[1]MARK UP FOR RETAIL'!$D$11)*'[1]MARK UP FOR RETAIL'!$D$7</f>
        <v>-29.192399999999999</v>
      </c>
      <c r="H37" s="406"/>
      <c r="I37" s="16"/>
      <c r="J37" s="405">
        <f>('[1]THYME 8'!AT37*'[1]MARK UP FOR RETAIL'!$D$11)*'[1]MARK UP FOR RETAIL'!$D$5</f>
        <v>-68.866200000000021</v>
      </c>
      <c r="K37" s="40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</sheetData>
  <mergeCells count="56">
    <mergeCell ref="A17:D17"/>
    <mergeCell ref="E17:F17"/>
    <mergeCell ref="A18:D18"/>
    <mergeCell ref="A23:D25"/>
    <mergeCell ref="E24:F25"/>
    <mergeCell ref="A1:K1"/>
    <mergeCell ref="A3:D5"/>
    <mergeCell ref="J4:K5"/>
    <mergeCell ref="I6:I16"/>
    <mergeCell ref="D7:D14"/>
    <mergeCell ref="A15:D15"/>
    <mergeCell ref="A16:D16"/>
    <mergeCell ref="E4:F5"/>
    <mergeCell ref="A37:D37"/>
    <mergeCell ref="G37:H37"/>
    <mergeCell ref="G26:H26"/>
    <mergeCell ref="I26:I36"/>
    <mergeCell ref="D27:D34"/>
    <mergeCell ref="G27:H27"/>
    <mergeCell ref="G28:H28"/>
    <mergeCell ref="G29:H29"/>
    <mergeCell ref="G30:H30"/>
    <mergeCell ref="G31:H31"/>
    <mergeCell ref="G32:H32"/>
    <mergeCell ref="G33:H33"/>
    <mergeCell ref="G34:H34"/>
    <mergeCell ref="A35:D35"/>
    <mergeCell ref="G35:H35"/>
    <mergeCell ref="A36:D36"/>
    <mergeCell ref="G36:H36"/>
    <mergeCell ref="J8:K8"/>
    <mergeCell ref="J7:K7"/>
    <mergeCell ref="J6:K6"/>
    <mergeCell ref="J14:K14"/>
    <mergeCell ref="J13:K13"/>
    <mergeCell ref="J12:K12"/>
    <mergeCell ref="J11:K11"/>
    <mergeCell ref="J10:K10"/>
    <mergeCell ref="J9:K9"/>
    <mergeCell ref="J31:K31"/>
    <mergeCell ref="J30:K30"/>
    <mergeCell ref="J29:K29"/>
    <mergeCell ref="J28:K28"/>
    <mergeCell ref="J27:K27"/>
    <mergeCell ref="J26:K26"/>
    <mergeCell ref="J37:K37"/>
    <mergeCell ref="J36:K36"/>
    <mergeCell ref="J35:K35"/>
    <mergeCell ref="J34:K34"/>
    <mergeCell ref="J33:K33"/>
    <mergeCell ref="J32:K32"/>
    <mergeCell ref="J16:K16"/>
    <mergeCell ref="J15:K15"/>
    <mergeCell ref="J18:K18"/>
    <mergeCell ref="J17:K17"/>
    <mergeCell ref="J24:K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31"/>
  <sheetViews>
    <sheetView topLeftCell="A4" workbookViewId="0">
      <selection sqref="A1:K31"/>
    </sheetView>
  </sheetViews>
  <sheetFormatPr defaultRowHeight="14.4"/>
  <cols>
    <col min="7" max="7" width="11.44140625" customWidth="1"/>
  </cols>
  <sheetData>
    <row r="1" spans="1:11" ht="44.4">
      <c r="A1" s="722" t="s">
        <v>201</v>
      </c>
      <c r="B1" s="723"/>
      <c r="C1" s="723"/>
      <c r="D1" s="723"/>
      <c r="E1" s="723"/>
      <c r="F1" s="723"/>
      <c r="G1" s="723"/>
      <c r="H1" s="723"/>
      <c r="I1" s="723"/>
      <c r="J1" s="723"/>
      <c r="K1" s="724"/>
    </row>
    <row r="2" spans="1:11" ht="15.6">
      <c r="A2" s="93"/>
      <c r="B2" s="93"/>
      <c r="C2" s="19"/>
      <c r="D2" s="11"/>
      <c r="E2" s="11"/>
      <c r="F2" s="93"/>
      <c r="G2" s="93"/>
      <c r="H2" s="11"/>
      <c r="I2" s="11"/>
      <c r="J2" s="11"/>
      <c r="K2" s="11"/>
    </row>
    <row r="3" spans="1:11" ht="15" customHeight="1">
      <c r="A3" s="687" t="s">
        <v>1</v>
      </c>
      <c r="B3" s="688"/>
      <c r="C3" s="688"/>
      <c r="D3" s="688"/>
      <c r="E3" s="11"/>
      <c r="F3" s="11"/>
      <c r="G3" s="11"/>
      <c r="H3" s="11"/>
      <c r="I3" s="11"/>
      <c r="J3" s="11"/>
      <c r="K3" s="11"/>
    </row>
    <row r="4" spans="1:11" ht="15" customHeight="1">
      <c r="A4" s="688"/>
      <c r="B4" s="688"/>
      <c r="C4" s="688"/>
      <c r="D4" s="688"/>
      <c r="E4" s="434" t="s">
        <v>2</v>
      </c>
      <c r="F4" s="435"/>
      <c r="G4" s="436"/>
      <c r="H4" s="12"/>
      <c r="I4" s="12"/>
      <c r="J4" s="440"/>
      <c r="K4" s="524"/>
    </row>
    <row r="5" spans="1:11" ht="15.75" customHeight="1">
      <c r="A5" s="689"/>
      <c r="B5" s="689"/>
      <c r="C5" s="689"/>
      <c r="D5" s="689"/>
      <c r="E5" s="437"/>
      <c r="F5" s="438"/>
      <c r="G5" s="439"/>
      <c r="H5" s="60"/>
      <c r="I5" s="12"/>
      <c r="J5" s="525"/>
      <c r="K5" s="525"/>
    </row>
    <row r="6" spans="1:11" ht="47.25" customHeight="1">
      <c r="A6" s="13" t="s">
        <v>40</v>
      </c>
      <c r="B6" s="51" t="s">
        <v>48</v>
      </c>
      <c r="C6" s="51" t="s">
        <v>119</v>
      </c>
      <c r="D6" s="51" t="s">
        <v>6</v>
      </c>
      <c r="E6" s="492" t="s">
        <v>166</v>
      </c>
      <c r="F6" s="492"/>
      <c r="G6" s="51" t="s">
        <v>121</v>
      </c>
      <c r="H6" s="95" t="s">
        <v>44</v>
      </c>
      <c r="I6" s="624"/>
      <c r="J6" s="711" t="s">
        <v>3</v>
      </c>
      <c r="K6" s="712"/>
    </row>
    <row r="7" spans="1:11" ht="15.75" customHeight="1">
      <c r="A7" s="96" t="s">
        <v>171</v>
      </c>
      <c r="B7" s="52">
        <v>2</v>
      </c>
      <c r="C7" s="52">
        <v>1</v>
      </c>
      <c r="D7" s="454" t="s">
        <v>12</v>
      </c>
      <c r="E7" s="710">
        <f>((('[1]ZENITH 800'!S7*'[1]MARK UP FOR RETAIL'!$D$9)*'[1]MARK UP FOR RETAIL'!$D$11)*'[1]MARK UP FOR RETAIL'!$D$5)+'[1]MARK UP FOR RETAIL'!$G$5</f>
        <v>2783.5812000000001</v>
      </c>
      <c r="F7" s="710"/>
      <c r="G7" s="113">
        <f>((('[1]ZENITH 800'!U7*'[1]MARK UP FOR RETAIL'!$D$9)*'[1]MARK UP FOR RETAIL'!$D$11)*'[1]MARK UP FOR RETAIL'!$D$5)+'[1]MARK UP FOR RETAIL'!$G$5</f>
        <v>3060.0504000000005</v>
      </c>
      <c r="H7" s="41">
        <f>('[1]ZENITH 800'!V7*'[1]MARK UP FOR RETAIL'!$D$11)*'[1]MARK UP FOR RETAIL'!$D$5</f>
        <v>431.82720000000006</v>
      </c>
      <c r="I7" s="624"/>
      <c r="J7" s="379">
        <f>('[1]ZENITH 800'!X7*'[1]MARK UP FOR RETAIL'!$D$11)*'[1]MARK UP FOR RETAIL'!$D$5</f>
        <v>1084.2012000000002</v>
      </c>
      <c r="K7" s="380"/>
    </row>
    <row r="8" spans="1:11" ht="15.6">
      <c r="A8" s="96" t="s">
        <v>202</v>
      </c>
      <c r="B8" s="52">
        <v>2</v>
      </c>
      <c r="C8" s="52">
        <v>1</v>
      </c>
      <c r="D8" s="454"/>
      <c r="E8" s="710">
        <f>((('[1]ZENITH 800'!S8*'[1]MARK UP FOR RETAIL'!$D$9)*'[1]MARK UP FOR RETAIL'!$D$11)*'[1]MARK UP FOR RETAIL'!$D$5)+'[1]MARK UP FOR RETAIL'!$G$5</f>
        <v>3470.4612000000002</v>
      </c>
      <c r="F8" s="710"/>
      <c r="G8" s="113">
        <f>((('[1]ZENITH 800'!U8*'[1]MARK UP FOR RETAIL'!$D$9)*'[1]MARK UP FOR RETAIL'!$D$11)*'[1]MARK UP FOR RETAIL'!$D$5)+'[1]MARK UP FOR RETAIL'!$G$5</f>
        <v>3817.3356000000003</v>
      </c>
      <c r="H8" s="41">
        <f>('[1]ZENITH 800'!V8*'[1]MARK UP FOR RETAIL'!$D$11)*'[1]MARK UP FOR RETAIL'!$D$5</f>
        <v>553.39200000000005</v>
      </c>
      <c r="I8" s="624"/>
      <c r="J8" s="379">
        <f>('[1]ZENITH 800'!X8*'[1]MARK UP FOR RETAIL'!$D$11)*'[1]MARK UP FOR RETAIL'!$D$5</f>
        <v>1322.5842</v>
      </c>
      <c r="K8" s="380"/>
    </row>
    <row r="9" spans="1:11" ht="15.6">
      <c r="A9" s="96" t="s">
        <v>203</v>
      </c>
      <c r="B9" s="52">
        <v>2</v>
      </c>
      <c r="C9" s="52">
        <v>1</v>
      </c>
      <c r="D9" s="454"/>
      <c r="E9" s="710">
        <f>((('[1]ZENITH 800'!S9*'[1]MARK UP FOR RETAIL'!$D$9)*'[1]MARK UP FOR RETAIL'!$D$11)*'[1]MARK UP FOR RETAIL'!$D$5)+'[1]MARK UP FOR RETAIL'!$G$5</f>
        <v>4171.0788000000002</v>
      </c>
      <c r="F9" s="710"/>
      <c r="G9" s="113">
        <f>((('[1]ZENITH 800'!U9*'[1]MARK UP FOR RETAIL'!$D$9)*'[1]MARK UP FOR RETAIL'!$D$11)*'[1]MARK UP FOR RETAIL'!$D$5)+'[1]MARK UP FOR RETAIL'!$G$5</f>
        <v>4588.3584000000001</v>
      </c>
      <c r="H9" s="41">
        <f>('[1]ZENITH 800'!V9*'[1]MARK UP FOR RETAIL'!$D$11)*'[1]MARK UP FOR RETAIL'!$D$5</f>
        <v>642.2976000000001</v>
      </c>
      <c r="I9" s="624"/>
      <c r="J9" s="379">
        <f>('[1]ZENITH 800'!X9*'[1]MARK UP FOR RETAIL'!$D$11)*'[1]MARK UP FOR RETAIL'!$D$5</f>
        <v>1560.9672</v>
      </c>
      <c r="K9" s="380"/>
    </row>
    <row r="10" spans="1:11" ht="15.6">
      <c r="A10" s="96" t="s">
        <v>204</v>
      </c>
      <c r="B10" s="52">
        <v>4</v>
      </c>
      <c r="C10" s="52">
        <v>1</v>
      </c>
      <c r="D10" s="454"/>
      <c r="E10" s="710">
        <f>((('[1]ZENITH 800'!S10*'[1]MARK UP FOR RETAIL'!$D$9)*'[1]MARK UP FOR RETAIL'!$D$11)*'[1]MARK UP FOR RETAIL'!$D$5)+'[1]MARK UP FOR RETAIL'!$G$5</f>
        <v>5038.2647999999999</v>
      </c>
      <c r="F10" s="710"/>
      <c r="G10" s="113">
        <f>((('[1]ZENITH 800'!U10*'[1]MARK UP FOR RETAIL'!$D$9)*'[1]MARK UP FOR RETAIL'!$D$11)*'[1]MARK UP FOR RETAIL'!$D$5)+'[1]MARK UP FOR RETAIL'!$G$5</f>
        <v>5544.8388000000014</v>
      </c>
      <c r="H10" s="41">
        <f>('[1]ZENITH 800'!V10*'[1]MARK UP FOR RETAIL'!$D$11)*'[1]MARK UP FOR RETAIL'!$D$5</f>
        <v>769.30560000000003</v>
      </c>
      <c r="I10" s="624"/>
      <c r="J10" s="379">
        <f>('[1]ZENITH 800'!X10*'[1]MARK UP FOR RETAIL'!$D$11)*'[1]MARK UP FOR RETAIL'!$D$5</f>
        <v>1845.2610000000002</v>
      </c>
      <c r="K10" s="380"/>
    </row>
    <row r="11" spans="1:11" ht="15.6">
      <c r="A11" s="96" t="s">
        <v>205</v>
      </c>
      <c r="B11" s="52">
        <v>6</v>
      </c>
      <c r="C11" s="52">
        <v>1</v>
      </c>
      <c r="D11" s="454"/>
      <c r="E11" s="710">
        <f>((('[1]ZENITH 800'!S11*'[1]MARK UP FOR RETAIL'!$D$9)*'[1]MARK UP FOR RETAIL'!$D$11)*'[1]MARK UP FOR RETAIL'!$D$5)+'[1]MARK UP FOR RETAIL'!$G$5</f>
        <v>5735.4479999999994</v>
      </c>
      <c r="F11" s="710"/>
      <c r="G11" s="113">
        <f>((('[1]ZENITH 800'!U11*'[1]MARK UP FOR RETAIL'!$D$9)*'[1]MARK UP FOR RETAIL'!$D$11)*'[1]MARK UP FOR RETAIL'!$D$5)+'[1]MARK UP FOR RETAIL'!$G$5</f>
        <v>6307.2755999999999</v>
      </c>
      <c r="H11" s="41">
        <f>('[1]ZENITH 800'!V11*'[1]MARK UP FOR RETAIL'!$D$11)*'[1]MARK UP FOR RETAIL'!$D$5</f>
        <v>856.3968000000001</v>
      </c>
      <c r="I11" s="624"/>
      <c r="J11" s="379">
        <f>('[1]ZENITH 800'!X11*'[1]MARK UP FOR RETAIL'!$D$11)*'[1]MARK UP FOR RETAIL'!$D$5</f>
        <v>2115.4284000000002</v>
      </c>
      <c r="K11" s="380"/>
    </row>
    <row r="12" spans="1:11" ht="15.75" customHeight="1">
      <c r="A12" s="466" t="s">
        <v>96</v>
      </c>
      <c r="B12" s="466"/>
      <c r="C12" s="466"/>
      <c r="D12" s="454"/>
      <c r="E12" s="710">
        <f>((('[1]ZENITH 800'!S12*'[1]MARK UP FOR RETAIL'!$D$9)*'[1]MARK UP FOR RETAIL'!$D$11)*'[1]MARK UP FOR RETAIL'!$D$5)</f>
        <v>298.7928</v>
      </c>
      <c r="F12" s="710"/>
      <c r="G12" s="113">
        <f>((('[1]ZENITH 800'!U12*'[1]MARK UP FOR RETAIL'!$D$9)*'[1]MARK UP FOR RETAIL'!$D$11)*'[1]MARK UP FOR RETAIL'!$D$5)</f>
        <v>298.7928</v>
      </c>
      <c r="H12" s="120" t="s">
        <v>23</v>
      </c>
      <c r="I12" s="624"/>
      <c r="J12" s="379">
        <f>('[1]ZENITH 800'!X12*'[1]MARK UP FOR RETAIL'!$D$11)*'[1]MARK UP FOR RETAIL'!$D$5</f>
        <v>151.85880000000003</v>
      </c>
      <c r="K12" s="380"/>
    </row>
    <row r="13" spans="1:11" ht="15.6">
      <c r="A13" s="573" t="s">
        <v>93</v>
      </c>
      <c r="B13" s="573"/>
      <c r="C13" s="573"/>
      <c r="D13" s="573"/>
      <c r="E13" s="710">
        <f>((('[1]ZENITH 800'!S13*'[1]MARK UP FOR RETAIL'!$D$9)*'[1]MARK UP FOR RETAIL'!$D$11)*'[1]MARK UP FOR RETAIL'!$D$5)</f>
        <v>870.62040000000025</v>
      </c>
      <c r="F13" s="710"/>
      <c r="G13" s="113">
        <f>((('[1]ZENITH 800'!U13*'[1]MARK UP FOR RETAIL'!$D$9)*'[1]MARK UP FOR RETAIL'!$D$11)*'[1]MARK UP FOR RETAIL'!$D$5)</f>
        <v>959.91480000000024</v>
      </c>
      <c r="H13" s="41">
        <f>('[1]ZENITH 800'!V13*'[1]MARK UP FOR RETAIL'!$D$11)*'[1]MARK UP FOR RETAIL'!$D$5</f>
        <v>114.30720000000001</v>
      </c>
      <c r="I13" s="624"/>
      <c r="J13" s="379">
        <f>('[1]ZENITH 800'!X13*'[1]MARK UP FOR RETAIL'!$D$11)*'[1]MARK UP FOR RETAIL'!$D$5</f>
        <v>250.74360000000001</v>
      </c>
      <c r="K13" s="380"/>
    </row>
    <row r="14" spans="1:11" ht="15.6">
      <c r="A14" s="573" t="s">
        <v>24</v>
      </c>
      <c r="B14" s="573"/>
      <c r="C14" s="573"/>
      <c r="D14" s="573"/>
      <c r="E14" s="763">
        <f>(('[1]ZENITH 800'!S14*'[1]MARK UP FOR RETAIL'!$D$10)*'[1]MARK UP FOR RETAIL'!$D$11)*'[1]MARK UP FOR RETAIL'!$D$7</f>
        <v>49.7988</v>
      </c>
      <c r="F14" s="763"/>
      <c r="G14" s="763"/>
      <c r="H14" s="120" t="s">
        <v>23</v>
      </c>
      <c r="I14" s="624"/>
      <c r="J14" s="379">
        <f>('[1]ZENITH 800'!X14*'[1]MARK UP FOR RETAIL'!$D$11)*'[1]MARK UP FOR RETAIL'!$D$5</f>
        <v>37.081800000000001</v>
      </c>
      <c r="K14" s="380"/>
    </row>
    <row r="17" spans="1:11" ht="15" customHeight="1">
      <c r="A17" s="742" t="s">
        <v>206</v>
      </c>
      <c r="B17" s="742"/>
      <c r="C17" s="742"/>
      <c r="D17" s="742"/>
      <c r="E17" s="742"/>
      <c r="F17" s="742"/>
      <c r="G17" s="742"/>
      <c r="H17" s="742"/>
      <c r="I17" s="742"/>
      <c r="J17" s="742"/>
      <c r="K17" s="742"/>
    </row>
    <row r="18" spans="1:11" ht="15" customHeight="1">
      <c r="A18" s="475"/>
      <c r="B18" s="475"/>
      <c r="C18" s="475"/>
      <c r="D18" s="475"/>
      <c r="E18" s="475"/>
      <c r="F18" s="475"/>
      <c r="G18" s="475"/>
      <c r="H18" s="475"/>
      <c r="I18" s="475"/>
      <c r="J18" s="475"/>
      <c r="K18" s="475"/>
    </row>
    <row r="19" spans="1:11" ht="15" customHeight="1">
      <c r="A19" s="475"/>
      <c r="B19" s="475"/>
      <c r="C19" s="475"/>
      <c r="D19" s="475"/>
      <c r="E19" s="475"/>
      <c r="F19" s="475"/>
      <c r="G19" s="475"/>
      <c r="H19" s="475"/>
      <c r="I19" s="475"/>
      <c r="J19" s="475"/>
      <c r="K19" s="475"/>
    </row>
    <row r="20" spans="1:11" ht="20.399999999999999">
      <c r="A20" s="121" t="s">
        <v>207</v>
      </c>
      <c r="B20" s="84"/>
      <c r="C20" s="84"/>
      <c r="D20" s="84"/>
      <c r="E20" s="84"/>
      <c r="F20" s="121"/>
      <c r="G20" s="121"/>
      <c r="H20" s="46"/>
      <c r="I20" s="46"/>
      <c r="J20" s="46"/>
      <c r="K20" s="46"/>
    </row>
    <row r="21" spans="1:11" ht="20.399999999999999">
      <c r="A21" s="121" t="s">
        <v>208</v>
      </c>
      <c r="B21" s="84"/>
      <c r="C21" s="84"/>
      <c r="D21" s="84"/>
      <c r="E21" s="84"/>
      <c r="F21" s="121"/>
      <c r="G21" s="121"/>
      <c r="H21" s="46"/>
      <c r="I21" s="46"/>
      <c r="J21" s="46"/>
      <c r="K21" s="46"/>
    </row>
    <row r="22" spans="1:11" ht="20.399999999999999">
      <c r="A22" s="93" t="s">
        <v>209</v>
      </c>
      <c r="B22" s="84"/>
      <c r="C22" s="84"/>
      <c r="D22" s="84"/>
      <c r="E22" s="84"/>
      <c r="F22" s="121"/>
      <c r="G22" s="121"/>
      <c r="H22" s="46"/>
      <c r="I22" s="46"/>
      <c r="J22" s="46"/>
      <c r="K22" s="46"/>
    </row>
    <row r="23" spans="1:11" ht="15.6">
      <c r="A23" s="93" t="s">
        <v>210</v>
      </c>
      <c r="B23" s="19"/>
      <c r="C23" s="19"/>
      <c r="D23" s="11"/>
      <c r="E23" s="11"/>
      <c r="F23" s="93"/>
      <c r="G23" s="93"/>
      <c r="H23" s="11"/>
      <c r="I23" s="11"/>
      <c r="J23" s="11"/>
      <c r="K23" s="11"/>
    </row>
    <row r="24" spans="1:11" ht="15.6">
      <c r="A24" s="93" t="s">
        <v>211</v>
      </c>
      <c r="B24" s="19"/>
      <c r="C24" s="19"/>
      <c r="D24" s="11"/>
      <c r="E24" s="11"/>
      <c r="F24" s="93"/>
      <c r="G24" s="93"/>
      <c r="H24" s="11"/>
      <c r="I24" s="11"/>
      <c r="J24" s="11"/>
      <c r="K24" s="11"/>
    </row>
    <row r="25" spans="1:11" ht="15.6">
      <c r="A25" s="93" t="s">
        <v>58</v>
      </c>
      <c r="B25" s="19"/>
      <c r="C25" s="19"/>
      <c r="D25" s="11"/>
      <c r="E25" s="11"/>
      <c r="F25" s="93"/>
      <c r="G25" s="93"/>
      <c r="H25" s="11"/>
      <c r="I25" s="11"/>
      <c r="J25" s="11"/>
      <c r="K25" s="11"/>
    </row>
    <row r="26" spans="1:11" ht="15.6">
      <c r="A26" s="121" t="s">
        <v>125</v>
      </c>
    </row>
    <row r="27" spans="1:11" ht="15.6">
      <c r="A27" s="121" t="s">
        <v>212</v>
      </c>
    </row>
    <row r="28" spans="1:11" ht="15.6">
      <c r="A28" s="121" t="s">
        <v>213</v>
      </c>
    </row>
    <row r="29" spans="1:11" ht="15">
      <c r="A29" s="44" t="s">
        <v>56</v>
      </c>
    </row>
    <row r="30" spans="1:11" ht="15.6">
      <c r="A30" s="93" t="s">
        <v>214</v>
      </c>
    </row>
    <row r="31" spans="1:11" ht="15.6">
      <c r="A31" s="93" t="s">
        <v>215</v>
      </c>
    </row>
  </sheetData>
  <mergeCells count="28">
    <mergeCell ref="A17:K19"/>
    <mergeCell ref="E13:F13"/>
    <mergeCell ref="A1:K1"/>
    <mergeCell ref="A3:D5"/>
    <mergeCell ref="J4:K5"/>
    <mergeCell ref="E6:F6"/>
    <mergeCell ref="I6:I14"/>
    <mergeCell ref="D7:D12"/>
    <mergeCell ref="E7:F7"/>
    <mergeCell ref="E8:F8"/>
    <mergeCell ref="E4:G5"/>
    <mergeCell ref="A14:D14"/>
    <mergeCell ref="E14:G14"/>
    <mergeCell ref="E9:F9"/>
    <mergeCell ref="E10:F10"/>
    <mergeCell ref="E11:F11"/>
    <mergeCell ref="J6:K6"/>
    <mergeCell ref="J13:K13"/>
    <mergeCell ref="J12:K12"/>
    <mergeCell ref="J11:K11"/>
    <mergeCell ref="J10:K10"/>
    <mergeCell ref="J9:K9"/>
    <mergeCell ref="J8:K8"/>
    <mergeCell ref="J14:K14"/>
    <mergeCell ref="A12:C12"/>
    <mergeCell ref="E12:F12"/>
    <mergeCell ref="A13:D13"/>
    <mergeCell ref="J7:K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N39"/>
  <sheetViews>
    <sheetView topLeftCell="A16" workbookViewId="0">
      <selection activeCell="A16" sqref="A1:N39"/>
    </sheetView>
  </sheetViews>
  <sheetFormatPr defaultColWidth="9.109375" defaultRowHeight="14.4"/>
  <cols>
    <col min="1" max="1" width="10.6640625" customWidth="1"/>
    <col min="6" max="6" width="13.44140625" customWidth="1"/>
  </cols>
  <sheetData>
    <row r="1" spans="1:14" ht="44.4">
      <c r="A1" s="774" t="s">
        <v>216</v>
      </c>
      <c r="B1" s="775"/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6"/>
    </row>
    <row r="2" spans="1:14" ht="15" customHeight="1">
      <c r="A2" s="777" t="s">
        <v>217</v>
      </c>
      <c r="B2" s="777"/>
      <c r="C2" s="777"/>
      <c r="D2" s="11"/>
      <c r="E2" s="11"/>
      <c r="F2" s="11"/>
      <c r="G2" s="11"/>
      <c r="H2" s="11"/>
      <c r="I2" s="11"/>
      <c r="J2" s="11"/>
      <c r="K2" s="524"/>
      <c r="L2" s="524"/>
      <c r="M2" s="524"/>
      <c r="N2" s="524"/>
    </row>
    <row r="3" spans="1:14" ht="15" customHeight="1" thickBot="1">
      <c r="A3" s="777"/>
      <c r="B3" s="777"/>
      <c r="C3" s="777"/>
      <c r="D3" s="12"/>
      <c r="E3" s="12"/>
      <c r="F3" s="12"/>
      <c r="G3" s="12"/>
      <c r="H3" s="12"/>
      <c r="I3" s="12"/>
      <c r="J3" s="12"/>
      <c r="K3" s="525"/>
      <c r="L3" s="525"/>
      <c r="M3" s="525"/>
      <c r="N3" s="525"/>
    </row>
    <row r="4" spans="1:14" ht="15.75" customHeight="1">
      <c r="A4" s="778"/>
      <c r="B4" s="778"/>
      <c r="C4" s="778"/>
      <c r="D4" s="779" t="s">
        <v>218</v>
      </c>
      <c r="E4" s="780"/>
      <c r="F4" s="781"/>
      <c r="G4" s="12"/>
      <c r="H4" s="12"/>
      <c r="I4" s="12"/>
      <c r="J4" s="12"/>
      <c r="K4" s="782" t="s">
        <v>482</v>
      </c>
      <c r="L4" s="782"/>
      <c r="M4" s="783" t="s">
        <v>483</v>
      </c>
      <c r="N4" s="784"/>
    </row>
    <row r="5" spans="1:14" ht="55.2">
      <c r="A5" s="13" t="s">
        <v>40</v>
      </c>
      <c r="B5" s="51" t="s">
        <v>5</v>
      </c>
      <c r="C5" s="123" t="s">
        <v>101</v>
      </c>
      <c r="D5" s="124" t="s">
        <v>7</v>
      </c>
      <c r="E5" s="51" t="s">
        <v>8</v>
      </c>
      <c r="F5" s="125" t="s">
        <v>9</v>
      </c>
      <c r="G5" s="126" t="s">
        <v>220</v>
      </c>
      <c r="H5" s="51" t="s">
        <v>10</v>
      </c>
      <c r="I5" s="14" t="s">
        <v>44</v>
      </c>
      <c r="J5" s="444"/>
      <c r="K5" s="771" t="s">
        <v>484</v>
      </c>
      <c r="L5" s="772"/>
      <c r="M5" s="772"/>
      <c r="N5" s="773"/>
    </row>
    <row r="6" spans="1:14" ht="15.6">
      <c r="A6" s="96" t="s">
        <v>221</v>
      </c>
      <c r="B6" s="52">
        <v>2</v>
      </c>
      <c r="C6" s="127">
        <v>2</v>
      </c>
      <c r="D6" s="170">
        <f>((('[1]SUPREME &amp; CLASSIQUE'!AU6*'[1]MARK UP FOR RETAIL'!$D$9)*'[1]MARK UP FOR RETAIL'!$D$11)*'[1]MARK UP FOR RETAIL'!$D$5)+'[1]MARK UP FOR RETAIL'!$G$5</f>
        <v>929.00520000000017</v>
      </c>
      <c r="E6" s="113">
        <f>((('[1]SUPREME &amp; CLASSIQUE'!AV6*'[1]MARK UP FOR RETAIL'!$D$9)*'[1]MARK UP FOR RETAIL'!$D$11)*'[1]MARK UP FOR RETAIL'!$D$5)+'[1]MARK UP FOR RETAIL'!$G$5</f>
        <v>1169.4132</v>
      </c>
      <c r="F6" s="171">
        <f>((('[1]SUPREME &amp; CLASSIQUE'!AW6*'[1]MARK UP FOR RETAIL'!$D$9)*'[1]MARK UP FOR RETAIL'!$D$11)*'[1]MARK UP FOR RETAIL'!$D$5)+'[1]MARK UP FOR RETAIL'!$G$5</f>
        <v>1281.0311999999999</v>
      </c>
      <c r="G6" s="309">
        <f>(('[1]SUPREME &amp; CLASSIQUE'!AX6*'[1]MARK UP FOR RETAIL'!$D$9)*'[1]MARK UP FOR RETAIL'!$D$11)*'[1]MARK UP FOR RETAIL'!$D$5</f>
        <v>267.88320000000004</v>
      </c>
      <c r="H6" s="41">
        <f>(('[1]SUPREME &amp; CLASSIQUE'!AY6*'[1]MARK UP FOR RETAIL'!$D$10)*'[1]MARK UP FOR RETAIL'!$D$11)*'[1]MARK UP FOR RETAIL'!$D$7</f>
        <v>211.21559999999999</v>
      </c>
      <c r="I6" s="41">
        <f>('[1]SUPREME &amp; CLASSIQUE'!AZ6*'[1]MARK UP FOR RETAIL'!$D$11)*'[1]MARK UP FOR RETAIL'!$D$5</f>
        <v>462.67200000000008</v>
      </c>
      <c r="J6" s="445"/>
      <c r="K6" s="379">
        <f>(('[1]SUPREME &amp; CLASSIQUE'!BB6*'[1]MARK UP FOR RETAIL'!$D$11)*'[1]MARK UP FOR RETAIL'!$D$5)</f>
        <v>554.46120000000008</v>
      </c>
      <c r="L6" s="380"/>
      <c r="M6" s="379">
        <f>(('[1]SUPREME &amp; CLASSIQUE'!BD6*'[1]MARK UP FOR RETAIL'!$D$11)*'[1]MARK UP FOR RETAIL'!$D$5)</f>
        <v>125.37180000000001</v>
      </c>
      <c r="N6" s="380"/>
    </row>
    <row r="7" spans="1:14" ht="15.6">
      <c r="A7" s="96" t="s">
        <v>222</v>
      </c>
      <c r="B7" s="52">
        <v>2</v>
      </c>
      <c r="C7" s="127">
        <v>2</v>
      </c>
      <c r="D7" s="170">
        <f>((('[1]SUPREME &amp; CLASSIQUE'!AU7*'[1]MARK UP FOR RETAIL'!$D$9)*'[1]MARK UP FOR RETAIL'!$D$11)*'[1]MARK UP FOR RETAIL'!$D$5)+'[1]MARK UP FOR RETAIL'!$G$5</f>
        <v>1064.664</v>
      </c>
      <c r="E7" s="113">
        <f>((('[1]SUPREME &amp; CLASSIQUE'!AV7*'[1]MARK UP FOR RETAIL'!$D$9)*'[1]MARK UP FOR RETAIL'!$D$11)*'[1]MARK UP FOR RETAIL'!$D$5)+'[1]MARK UP FOR RETAIL'!$G$5</f>
        <v>1492.2468000000003</v>
      </c>
      <c r="F7" s="171">
        <f>((('[1]SUPREME &amp; CLASSIQUE'!AW7*'[1]MARK UP FOR RETAIL'!$D$9)*'[1]MARK UP FOR RETAIL'!$D$11)*'[1]MARK UP FOR RETAIL'!$D$5)+'[1]MARK UP FOR RETAIL'!$G$5</f>
        <v>1584.9756000000002</v>
      </c>
      <c r="G7" s="309">
        <f>(('[1]SUPREME &amp; CLASSIQUE'!AX7*'[1]MARK UP FOR RETAIL'!$D$9)*'[1]MARK UP FOR RETAIL'!$D$11)*'[1]MARK UP FOR RETAIL'!$D$5</f>
        <v>295.35840000000007</v>
      </c>
      <c r="H7" s="41">
        <f>(('[1]SUPREME &amp; CLASSIQUE'!AY7*'[1]MARK UP FOR RETAIL'!$D$10)*'[1]MARK UP FOR RETAIL'!$D$11)*'[1]MARK UP FOR RETAIL'!$D$7</f>
        <v>230.10480000000001</v>
      </c>
      <c r="I7" s="41">
        <f>('[1]SUPREME &amp; CLASSIQUE'!AZ7*'[1]MARK UP FOR RETAIL'!$D$11)*'[1]MARK UP FOR RETAIL'!$D$5</f>
        <v>533.43360000000007</v>
      </c>
      <c r="J7" s="445"/>
      <c r="K7" s="379">
        <f>(('[1]SUPREME &amp; CLASSIQUE'!BB7*'[1]MARK UP FOR RETAIL'!$D$11)*'[1]MARK UP FOR RETAIL'!$D$5)</f>
        <v>683.36460000000011</v>
      </c>
      <c r="L7" s="380"/>
      <c r="M7" s="379">
        <f>(('[1]SUPREME &amp; CLASSIQUE'!BD7*'[1]MARK UP FOR RETAIL'!$D$11)*'[1]MARK UP FOR RETAIL'!$D$5)</f>
        <v>143.02980000000002</v>
      </c>
      <c r="N7" s="380"/>
    </row>
    <row r="8" spans="1:14" ht="15.6">
      <c r="A8" s="96" t="s">
        <v>223</v>
      </c>
      <c r="B8" s="52">
        <v>2</v>
      </c>
      <c r="C8" s="127">
        <v>2</v>
      </c>
      <c r="D8" s="170">
        <f>((('[1]SUPREME &amp; CLASSIQUE'!AU8*'[1]MARK UP FOR RETAIL'!$D$9)*'[1]MARK UP FOR RETAIL'!$D$11)*'[1]MARK UP FOR RETAIL'!$D$5)+'[1]MARK UP FOR RETAIL'!$G$5</f>
        <v>1275.8796</v>
      </c>
      <c r="E8" s="113">
        <f>((('[1]SUPREME &amp; CLASSIQUE'!AV8*'[1]MARK UP FOR RETAIL'!$D$9)*'[1]MARK UP FOR RETAIL'!$D$11)*'[1]MARK UP FOR RETAIL'!$D$5)+'[1]MARK UP FOR RETAIL'!$G$5</f>
        <v>1854.576</v>
      </c>
      <c r="F8" s="171">
        <f>((('[1]SUPREME &amp; CLASSIQUE'!AW8*'[1]MARK UP FOR RETAIL'!$D$9)*'[1]MARK UP FOR RETAIL'!$D$11)*'[1]MARK UP FOR RETAIL'!$D$5)+'[1]MARK UP FOR RETAIL'!$G$5</f>
        <v>1961.0424000000003</v>
      </c>
      <c r="G8" s="309">
        <f>(('[1]SUPREME &amp; CLASSIQUE'!AX8*'[1]MARK UP FOR RETAIL'!$D$9)*'[1]MARK UP FOR RETAIL'!$D$11)*'[1]MARK UP FOR RETAIL'!$D$5</f>
        <v>326.26800000000003</v>
      </c>
      <c r="H8" s="41">
        <f>(('[1]SUPREME &amp; CLASSIQUE'!AY8*'[1]MARK UP FOR RETAIL'!$D$10)*'[1]MARK UP FOR RETAIL'!$D$11)*'[1]MARK UP FOR RETAIL'!$D$7</f>
        <v>254.14560000000003</v>
      </c>
      <c r="I8" s="41">
        <f>('[1]SUPREME &amp; CLASSIQUE'!AZ8*'[1]MARK UP FOR RETAIL'!$D$11)*'[1]MARK UP FOR RETAIL'!$D$5</f>
        <v>607.82400000000018</v>
      </c>
      <c r="J8" s="445"/>
      <c r="K8" s="379">
        <f>(('[1]SUPREME &amp; CLASSIQUE'!BB8*'[1]MARK UP FOR RETAIL'!$D$11)*'[1]MARK UP FOR RETAIL'!$D$5)</f>
        <v>812.26800000000014</v>
      </c>
      <c r="L8" s="380"/>
      <c r="M8" s="379">
        <f>(('[1]SUPREME &amp; CLASSIQUE'!BD8*'[1]MARK UP FOR RETAIL'!$D$11)*'[1]MARK UP FOR RETAIL'!$D$5)</f>
        <v>165.98520000000002</v>
      </c>
      <c r="N8" s="380"/>
    </row>
    <row r="9" spans="1:14" ht="15.6">
      <c r="A9" s="96" t="s">
        <v>224</v>
      </c>
      <c r="B9" s="52">
        <v>2</v>
      </c>
      <c r="C9" s="127">
        <v>2</v>
      </c>
      <c r="D9" s="170">
        <f>((('[1]SUPREME &amp; CLASSIQUE'!AU9*'[1]MARK UP FOR RETAIL'!$D$9)*'[1]MARK UP FOR RETAIL'!$D$11)*'[1]MARK UP FOR RETAIL'!$D$5)+'[1]MARK UP FOR RETAIL'!$G$5</f>
        <v>1481.9436000000003</v>
      </c>
      <c r="E9" s="113">
        <f>((('[1]SUPREME &amp; CLASSIQUE'!AV9*'[1]MARK UP FOR RETAIL'!$D$9)*'[1]MARK UP FOR RETAIL'!$D$11)*'[1]MARK UP FOR RETAIL'!$D$5)+'[1]MARK UP FOR RETAIL'!$G$5</f>
        <v>2210.0364000000004</v>
      </c>
      <c r="F9" s="171">
        <f>((('[1]SUPREME &amp; CLASSIQUE'!AW9*'[1]MARK UP FOR RETAIL'!$D$9)*'[1]MARK UP FOR RETAIL'!$D$11)*'[1]MARK UP FOR RETAIL'!$D$5)+'[1]MARK UP FOR RETAIL'!$G$5</f>
        <v>2335.3920000000003</v>
      </c>
      <c r="G9" s="309">
        <f>(('[1]SUPREME &amp; CLASSIQUE'!AX9*'[1]MARK UP FOR RETAIL'!$D$9)*'[1]MARK UP FOR RETAIL'!$D$11)*'[1]MARK UP FOR RETAIL'!$D$5</f>
        <v>355.46040000000005</v>
      </c>
      <c r="H9" s="41">
        <f>(('[1]SUPREME &amp; CLASSIQUE'!AY9*'[1]MARK UP FOR RETAIL'!$D$10)*'[1]MARK UP FOR RETAIL'!$D$11)*'[1]MARK UP FOR RETAIL'!$D$7</f>
        <v>274.75200000000001</v>
      </c>
      <c r="I9" s="41">
        <f>('[1]SUPREME &amp; CLASSIQUE'!AZ9*'[1]MARK UP FOR RETAIL'!$D$11)*'[1]MARK UP FOR RETAIL'!$D$5</f>
        <v>676.77120000000002</v>
      </c>
      <c r="J9" s="445"/>
      <c r="K9" s="379">
        <f>(('[1]SUPREME &amp; CLASSIQUE'!BB9*'[1]MARK UP FOR RETAIL'!$D$11)*'[1]MARK UP FOR RETAIL'!$D$5)</f>
        <v>944.7030000000002</v>
      </c>
      <c r="L9" s="380"/>
      <c r="M9" s="379">
        <f>(('[1]SUPREME &amp; CLASSIQUE'!BD9*'[1]MARK UP FOR RETAIL'!$D$11)*'[1]MARK UP FOR RETAIL'!$D$5)</f>
        <v>183.64320000000004</v>
      </c>
      <c r="N9" s="380"/>
    </row>
    <row r="10" spans="1:14" ht="15.6">
      <c r="A10" s="96" t="s">
        <v>225</v>
      </c>
      <c r="B10" s="52">
        <v>2</v>
      </c>
      <c r="C10" s="127">
        <v>2</v>
      </c>
      <c r="D10" s="170">
        <f>((('[1]SUPREME &amp; CLASSIQUE'!AU10*'[1]MARK UP FOR RETAIL'!$D$9)*'[1]MARK UP FOR RETAIL'!$D$11)*'[1]MARK UP FOR RETAIL'!$D$5)+'[1]MARK UP FOR RETAIL'!$G$5</f>
        <v>1691.4420000000002</v>
      </c>
      <c r="E10" s="113">
        <f>((('[1]SUPREME &amp; CLASSIQUE'!AV10*'[1]MARK UP FOR RETAIL'!$D$9)*'[1]MARK UP FOR RETAIL'!$D$11)*'[1]MARK UP FOR RETAIL'!$D$5)+'[1]MARK UP FOR RETAIL'!$G$5</f>
        <v>2572.3656000000005</v>
      </c>
      <c r="F10" s="171">
        <f>((('[1]SUPREME &amp; CLASSIQUE'!AW10*'[1]MARK UP FOR RETAIL'!$D$9)*'[1]MARK UP FOR RETAIL'!$D$11)*'[1]MARK UP FOR RETAIL'!$D$5)+'[1]MARK UP FOR RETAIL'!$G$5</f>
        <v>2721.7620000000002</v>
      </c>
      <c r="G10" s="309">
        <f>(('[1]SUPREME &amp; CLASSIQUE'!AX10*'[1]MARK UP FOR RETAIL'!$D$9)*'[1]MARK UP FOR RETAIL'!$D$11)*'[1]MARK UP FOR RETAIL'!$D$5</f>
        <v>393.23880000000003</v>
      </c>
      <c r="H10" s="41">
        <f>(('[1]SUPREME &amp; CLASSIQUE'!AY10*'[1]MARK UP FOR RETAIL'!$D$10)*'[1]MARK UP FOR RETAIL'!$D$11)*'[1]MARK UP FOR RETAIL'!$D$7</f>
        <v>298.7928</v>
      </c>
      <c r="I10" s="41">
        <f>('[1]SUPREME &amp; CLASSIQUE'!AZ10*'[1]MARK UP FOR RETAIL'!$D$11)*'[1]MARK UP FOR RETAIL'!$D$5</f>
        <v>747.53280000000018</v>
      </c>
      <c r="J10" s="445"/>
      <c r="K10" s="379">
        <f>(('[1]SUPREME &amp; CLASSIQUE'!BB10*'[1]MARK UP FOR RETAIL'!$D$11)*'[1]MARK UP FOR RETAIL'!$D$5)</f>
        <v>1084.2012000000002</v>
      </c>
      <c r="L10" s="380"/>
      <c r="M10" s="379">
        <f>(('[1]SUPREME &amp; CLASSIQUE'!BD10*'[1]MARK UP FOR RETAIL'!$D$11)*'[1]MARK UP FOR RETAIL'!$D$5)</f>
        <v>206.5986</v>
      </c>
      <c r="N10" s="380"/>
    </row>
    <row r="11" spans="1:14" ht="15.6">
      <c r="A11" s="96" t="s">
        <v>226</v>
      </c>
      <c r="B11" s="52">
        <v>3</v>
      </c>
      <c r="C11" s="127">
        <v>2</v>
      </c>
      <c r="D11" s="170">
        <f>((('[1]SUPREME &amp; CLASSIQUE'!AU11*'[1]MARK UP FOR RETAIL'!$D$9)*'[1]MARK UP FOR RETAIL'!$D$11)*'[1]MARK UP FOR RETAIL'!$D$5)+'[1]MARK UP FOR RETAIL'!$G$5</f>
        <v>1933.5672000000004</v>
      </c>
      <c r="E11" s="113">
        <f>((('[1]SUPREME &amp; CLASSIQUE'!AV11*'[1]MARK UP FOR RETAIL'!$D$9)*'[1]MARK UP FOR RETAIL'!$D$11)*'[1]MARK UP FOR RETAIL'!$D$5)+'[1]MARK UP FOR RETAIL'!$G$5</f>
        <v>2974.1904</v>
      </c>
      <c r="F11" s="171">
        <f>((('[1]SUPREME &amp; CLASSIQUE'!AW11*'[1]MARK UP FOR RETAIL'!$D$9)*'[1]MARK UP FOR RETAIL'!$D$11)*'[1]MARK UP FOR RETAIL'!$D$5)+'[1]MARK UP FOR RETAIL'!$G$5</f>
        <v>3147.6276000000003</v>
      </c>
      <c r="G11" s="309">
        <f>(('[1]SUPREME &amp; CLASSIQUE'!AX11*'[1]MARK UP FOR RETAIL'!$D$9)*'[1]MARK UP FOR RETAIL'!$D$11)*'[1]MARK UP FOR RETAIL'!$D$5</f>
        <v>437.88600000000002</v>
      </c>
      <c r="H11" s="41">
        <f>(('[1]SUPREME &amp; CLASSIQUE'!AY11*'[1]MARK UP FOR RETAIL'!$D$10)*'[1]MARK UP FOR RETAIL'!$D$11)*'[1]MARK UP FOR RETAIL'!$D$7</f>
        <v>315.96480000000003</v>
      </c>
      <c r="I11" s="41">
        <f>('[1]SUPREME &amp; CLASSIQUE'!AZ11*'[1]MARK UP FOR RETAIL'!$D$11)*'[1]MARK UP FOR RETAIL'!$D$5</f>
        <v>820.10880000000009</v>
      </c>
      <c r="J11" s="445"/>
      <c r="K11" s="379">
        <f>(('[1]SUPREME &amp; CLASSIQUE'!BB11*'[1]MARK UP FOR RETAIL'!$D$11)*'[1]MARK UP FOR RETAIL'!$D$5)</f>
        <v>1266.0786000000001</v>
      </c>
      <c r="L11" s="380"/>
      <c r="M11" s="379">
        <f>(('[1]SUPREME &amp; CLASSIQUE'!BD11*'[1]MARK UP FOR RETAIL'!$D$11)*'[1]MARK UP FOR RETAIL'!$D$5)</f>
        <v>234.85140000000001</v>
      </c>
      <c r="N11" s="380"/>
    </row>
    <row r="12" spans="1:14" ht="15.6">
      <c r="A12" s="96" t="s">
        <v>227</v>
      </c>
      <c r="B12" s="52">
        <v>4</v>
      </c>
      <c r="C12" s="127">
        <v>2</v>
      </c>
      <c r="D12" s="170">
        <f>((('[1]SUPREME &amp; CLASSIQUE'!AU12*'[1]MARK UP FOR RETAIL'!$D$9)*'[1]MARK UP FOR RETAIL'!$D$11)*'[1]MARK UP FOR RETAIL'!$D$5)+'[1]MARK UP FOR RETAIL'!$G$5</f>
        <v>2165.3892000000001</v>
      </c>
      <c r="E12" s="113">
        <f>((('[1]SUPREME &amp; CLASSIQUE'!AV12*'[1]MARK UP FOR RETAIL'!$D$9)*'[1]MARK UP FOR RETAIL'!$D$11)*'[1]MARK UP FOR RETAIL'!$D$5)+'[1]MARK UP FOR RETAIL'!$G$5</f>
        <v>3367.4292000000005</v>
      </c>
      <c r="F12" s="171">
        <f>((('[1]SUPREME &amp; CLASSIQUE'!AW12*'[1]MARK UP FOR RETAIL'!$D$9)*'[1]MARK UP FOR RETAIL'!$D$11)*'[1]MARK UP FOR RETAIL'!$D$5)+'[1]MARK UP FOR RETAIL'!$G$5</f>
        <v>3556.3212000000008</v>
      </c>
      <c r="G12" s="309">
        <f>(('[1]SUPREME &amp; CLASSIQUE'!AX12*'[1]MARK UP FOR RETAIL'!$D$9)*'[1]MARK UP FOR RETAIL'!$D$11)*'[1]MARK UP FOR RETAIL'!$D$5</f>
        <v>518.59440000000006</v>
      </c>
      <c r="H12" s="41">
        <f>(('[1]SUPREME &amp; CLASSIQUE'!AY12*'[1]MARK UP FOR RETAIL'!$D$10)*'[1]MARK UP FOR RETAIL'!$D$11)*'[1]MARK UP FOR RETAIL'!$D$7</f>
        <v>336.57120000000003</v>
      </c>
      <c r="I12" s="41">
        <f>('[1]SUPREME &amp; CLASSIQUE'!AZ12*'[1]MARK UP FOR RETAIL'!$D$11)*'[1]MARK UP FOR RETAIL'!$D$5</f>
        <v>896.31360000000006</v>
      </c>
      <c r="J12" s="445"/>
      <c r="K12" s="379">
        <f>(('[1]SUPREME &amp; CLASSIQUE'!BB12*'[1]MARK UP FOR RETAIL'!$D$11)*'[1]MARK UP FOR RETAIL'!$D$5)</f>
        <v>1432.0638000000001</v>
      </c>
      <c r="L12" s="380"/>
      <c r="M12" s="379">
        <f>(('[1]SUPREME &amp; CLASSIQUE'!BD12*'[1]MARK UP FOR RETAIL'!$D$11)*'[1]MARK UP FOR RETAIL'!$D$5)</f>
        <v>278.99639999999999</v>
      </c>
      <c r="N12" s="380"/>
    </row>
    <row r="13" spans="1:14" ht="15.6">
      <c r="A13" s="96" t="s">
        <v>228</v>
      </c>
      <c r="B13" s="52">
        <v>4</v>
      </c>
      <c r="C13" s="127">
        <v>2</v>
      </c>
      <c r="D13" s="170">
        <f>((('[1]SUPREME &amp; CLASSIQUE'!AU13*'[1]MARK UP FOR RETAIL'!$D$9)*'[1]MARK UP FOR RETAIL'!$D$11)*'[1]MARK UP FOR RETAIL'!$D$5)+'[1]MARK UP FOR RETAIL'!$G$5</f>
        <v>2409.2316000000001</v>
      </c>
      <c r="E13" s="113">
        <f>((('[1]SUPREME &amp; CLASSIQUE'!AV13*'[1]MARK UP FOR RETAIL'!$D$9)*'[1]MARK UP FOR RETAIL'!$D$11)*'[1]MARK UP FOR RETAIL'!$D$5)+'[1]MARK UP FOR RETAIL'!$G$5</f>
        <v>3760.6680000000001</v>
      </c>
      <c r="F13" s="171">
        <f>((('[1]SUPREME &amp; CLASSIQUE'!AW13*'[1]MARK UP FOR RETAIL'!$D$9)*'[1]MARK UP FOR RETAIL'!$D$11)*'[1]MARK UP FOR RETAIL'!$D$5)+'[1]MARK UP FOR RETAIL'!$G$5</f>
        <v>3977.0351999999998</v>
      </c>
      <c r="G13" s="309">
        <f>(('[1]SUPREME &amp; CLASSIQUE'!AX13*'[1]MARK UP FOR RETAIL'!$D$9)*'[1]MARK UP FOR RETAIL'!$D$11)*'[1]MARK UP FOR RETAIL'!$D$5</f>
        <v>564.9588</v>
      </c>
      <c r="H13" s="41">
        <f>(('[1]SUPREME &amp; CLASSIQUE'!AY13*'[1]MARK UP FOR RETAIL'!$D$10)*'[1]MARK UP FOR RETAIL'!$D$11)*'[1]MARK UP FOR RETAIL'!$D$7</f>
        <v>362.32920000000001</v>
      </c>
      <c r="I13" s="41">
        <f>('[1]SUPREME &amp; CLASSIQUE'!AZ13*'[1]MARK UP FOR RETAIL'!$D$11)*'[1]MARK UP FOR RETAIL'!$D$5</f>
        <v>963.44640000000004</v>
      </c>
      <c r="J13" s="445"/>
      <c r="K13" s="379">
        <f>(('[1]SUPREME &amp; CLASSIQUE'!BB13*'[1]MARK UP FOR RETAIL'!$D$11)*'[1]MARK UP FOR RETAIL'!$D$5)</f>
        <v>1619.2386000000004</v>
      </c>
      <c r="L13" s="380"/>
      <c r="M13" s="379">
        <f>(('[1]SUPREME &amp; CLASSIQUE'!BD13*'[1]MARK UP FOR RETAIL'!$D$11)*'[1]MARK UP FOR RETAIL'!$D$5)</f>
        <v>333.73620000000005</v>
      </c>
      <c r="N13" s="380"/>
    </row>
    <row r="14" spans="1:14" ht="15.6">
      <c r="A14" s="101" t="s">
        <v>229</v>
      </c>
      <c r="B14" s="62">
        <v>4</v>
      </c>
      <c r="C14" s="128">
        <v>2</v>
      </c>
      <c r="D14" s="170">
        <f>((('[1]SUPREME &amp; CLASSIQUE'!AU14*'[1]MARK UP FOR RETAIL'!$D$9)*'[1]MARK UP FOR RETAIL'!$D$11)*'[1]MARK UP FOR RETAIL'!$D$5)+'[1]MARK UP FOR RETAIL'!$G$5</f>
        <v>2654.7912000000001</v>
      </c>
      <c r="E14" s="113">
        <f>((('[1]SUPREME &amp; CLASSIQUE'!AV14*'[1]MARK UP FOR RETAIL'!$D$9)*'[1]MARK UP FOR RETAIL'!$D$11)*'[1]MARK UP FOR RETAIL'!$D$5)+'[1]MARK UP FOR RETAIL'!$G$5</f>
        <v>4155.6240000000007</v>
      </c>
      <c r="F14" s="171">
        <f>((('[1]SUPREME &amp; CLASSIQUE'!AW14*'[1]MARK UP FOR RETAIL'!$D$9)*'[1]MARK UP FOR RETAIL'!$D$11)*'[1]MARK UP FOR RETAIL'!$D$5)+'[1]MARK UP FOR RETAIL'!$G$5</f>
        <v>4389.1632</v>
      </c>
      <c r="G14" s="309">
        <f>(('[1]SUPREME &amp; CLASSIQUE'!AX14*'[1]MARK UP FOR RETAIL'!$D$9)*'[1]MARK UP FOR RETAIL'!$D$11)*'[1]MARK UP FOR RETAIL'!$D$5</f>
        <v>621.62639999999999</v>
      </c>
      <c r="H14" s="41">
        <f>(('[1]SUPREME &amp; CLASSIQUE'!AY14*'[1]MARK UP FOR RETAIL'!$D$10)*'[1]MARK UP FOR RETAIL'!$D$11)*'[1]MARK UP FOR RETAIL'!$D$7</f>
        <v>382.93560000000002</v>
      </c>
      <c r="I14" s="41">
        <f>('[1]SUPREME &amp; CLASSIQUE'!AZ14*'[1]MARK UP FOR RETAIL'!$D$11)*'[1]MARK UP FOR RETAIL'!$D$5</f>
        <v>1034.2080000000001</v>
      </c>
      <c r="J14" s="445"/>
      <c r="K14" s="379">
        <f>(('[1]SUPREME &amp; CLASSIQUE'!BB14*'[1]MARK UP FOR RETAIL'!$D$11)*'[1]MARK UP FOR RETAIL'!$D$5)</f>
        <v>1781.6922000000004</v>
      </c>
      <c r="L14" s="380"/>
      <c r="M14" s="379">
        <f>(('[1]SUPREME &amp; CLASSIQUE'!BD14*'[1]MARK UP FOR RETAIL'!$D$11)*'[1]MARK UP FOR RETAIL'!$D$5)</f>
        <v>386.71020000000004</v>
      </c>
      <c r="N14" s="380"/>
    </row>
    <row r="15" spans="1:14" ht="15.75" customHeight="1">
      <c r="A15" s="552" t="s">
        <v>230</v>
      </c>
      <c r="B15" s="552"/>
      <c r="C15" s="527"/>
      <c r="D15" s="769">
        <f>((('[1]SUPREME &amp; CLASSIQUE'!AU15*'[1]MARK UP FOR RETAIL'!$D$9)*'[1]MARK UP FOR RETAIL'!$D$11)*'[1]MARK UP FOR RETAIL'!$D$5)</f>
        <v>226.67040000000006</v>
      </c>
      <c r="E15" s="553"/>
      <c r="F15" s="770"/>
      <c r="G15" s="120" t="s">
        <v>23</v>
      </c>
      <c r="H15" s="41">
        <f>(('[1]SUPREME &amp; CLASSIQUE'!AY15*'[1]MARK UP FOR RETAIL'!$D$10)*'[1]MARK UP FOR RETAIL'!$D$11)*'[1]MARK UP FOR RETAIL'!$D$7</f>
        <v>39.495600000000003</v>
      </c>
      <c r="I15" s="113" t="s">
        <v>23</v>
      </c>
      <c r="J15" s="445"/>
      <c r="K15" s="379">
        <f>(('[1]SUPREME &amp; CLASSIQUE'!BB15*'[1]MARK UP FOR RETAIL'!$D$11)*'[1]MARK UP FOR RETAIL'!$D$5)</f>
        <v>98.884800000000013</v>
      </c>
      <c r="L15" s="380"/>
      <c r="M15" s="574" t="s">
        <v>23</v>
      </c>
      <c r="N15" s="575"/>
    </row>
    <row r="16" spans="1:14" ht="16.5" customHeight="1" thickBot="1">
      <c r="A16" s="552" t="s">
        <v>182</v>
      </c>
      <c r="B16" s="552"/>
      <c r="C16" s="527"/>
      <c r="D16" s="173">
        <f>((('[1]SUPREME &amp; CLASSIQUE'!AU16*'[1]MARK UP FOR RETAIL'!$D$9)*'[1]MARK UP FOR RETAIL'!$D$11)*'[1]MARK UP FOR RETAIL'!$D$5)</f>
        <v>338.28840000000002</v>
      </c>
      <c r="E16" s="174">
        <f>((('[1]SUPREME &amp; CLASSIQUE'!AV16*'[1]MARK UP FOR RETAIL'!$D$9)*'[1]MARK UP FOR RETAIL'!$D$11)*'[1]MARK UP FOR RETAIL'!$D$5)</f>
        <v>448.18920000000003</v>
      </c>
      <c r="F16" s="175">
        <f>((('[1]SUPREME &amp; CLASSIQUE'!AW16*'[1]MARK UP FOR RETAIL'!$D$9)*'[1]MARK UP FOR RETAIL'!$D$11)*'[1]MARK UP FOR RETAIL'!$D$5)</f>
        <v>465.3612</v>
      </c>
      <c r="G16" s="309">
        <f>(('[1]SUPREME &amp; CLASSIQUE'!AX16*'[1]MARK UP FOR RETAIL'!$D$9)*'[1]MARK UP FOR RETAIL'!$D$11)*'[1]MARK UP FOR RETAIL'!$D$5</f>
        <v>187.1748</v>
      </c>
      <c r="H16" s="41">
        <f>(('[1]SUPREME &amp; CLASSIQUE'!AY16*'[1]MARK UP FOR RETAIL'!$D$10)*'[1]MARK UP FOR RETAIL'!$D$11)*'[1]MARK UP FOR RETAIL'!$D$7</f>
        <v>80.708399999999997</v>
      </c>
      <c r="I16" s="41">
        <f>('[1]SUPREME &amp; CLASSIQUE'!AZ16*'[1]MARK UP FOR RETAIL'!$D$11)*'[1]MARK UP FOR RETAIL'!$D$5</f>
        <v>130.63680000000002</v>
      </c>
      <c r="J16" s="445"/>
      <c r="K16" s="379">
        <f>(('[1]SUPREME &amp; CLASSIQUE'!BB16*'[1]MARK UP FOR RETAIL'!$D$11)*'[1]MARK UP FOR RETAIL'!$D$5)</f>
        <v>187.1748</v>
      </c>
      <c r="L16" s="380"/>
      <c r="M16" s="379">
        <f>(('[1]SUPREME &amp; CLASSIQUE'!BD16*'[1]MARK UP FOR RETAIL'!$D$11)*'[1]MARK UP FOR RETAIL'!$D$5)</f>
        <v>61.803000000000019</v>
      </c>
      <c r="N16" s="380"/>
    </row>
    <row r="17" spans="1:14" ht="15.6">
      <c r="A17" s="764" t="s">
        <v>25</v>
      </c>
      <c r="B17" s="765"/>
      <c r="C17" s="765"/>
      <c r="D17" s="17">
        <f>((('[1]SUPREME &amp; CLASSIQUE'!AU17*'[1]MARK UP FOR RETAIL'!$D$9)*'[1]MARK UP FOR RETAIL'!$D$11)*'[1]MARK UP FOR RETAIL'!$D$5)</f>
        <v>-108.1836</v>
      </c>
      <c r="E17" s="17">
        <f>((('[1]SUPREME &amp; CLASSIQUE'!AV17*'[1]MARK UP FOR RETAIL'!$D$9)*'[1]MARK UP FOR RETAIL'!$D$11)*'[1]MARK UP FOR RETAIL'!$D$5)</f>
        <v>-245.55960000000005</v>
      </c>
      <c r="F17" s="17">
        <f>((('[1]SUPREME &amp; CLASSIQUE'!AW17*'[1]MARK UP FOR RETAIL'!$D$9)*'[1]MARK UP FOR RETAIL'!$D$11)*'[1]MARK UP FOR RETAIL'!$D$5)</f>
        <v>-267.88320000000004</v>
      </c>
      <c r="G17" s="310">
        <f>(('[1]SUPREME &amp; CLASSIQUE'!AX17*'[1]MARK UP FOR RETAIL'!$D$9)*'[1]MARK UP FOR RETAIL'!$D$11)*'[1]MARK UP FOR RETAIL'!$D$5</f>
        <v>-49.7988</v>
      </c>
      <c r="H17" s="16">
        <f>(('[1]SUPREME &amp; CLASSIQUE'!AY17*'[1]MARK UP FOR RETAIL'!$D$10)*'[1]MARK UP FOR RETAIL'!$D$11)*'[1]MARK UP FOR RETAIL'!$D$7</f>
        <v>-25.757999999999999</v>
      </c>
      <c r="I17" s="16"/>
      <c r="J17" s="446"/>
      <c r="K17" s="405">
        <f>(('[1]SUPREME &amp; CLASSIQUE'!BB17*'[1]MARK UP FOR RETAIL'!$D$11)*'[1]MARK UP FOR RETAIL'!$D$5)</f>
        <v>-88.29000000000002</v>
      </c>
      <c r="L17" s="406"/>
      <c r="M17" s="405">
        <f>(('[1]SUPREME &amp; CLASSIQUE'!BD17*'[1]MARK UP FOR RETAIL'!$D$11)*'[1]MARK UP FOR RETAIL'!$D$5)</f>
        <v>-35.316000000000003</v>
      </c>
      <c r="N17" s="406"/>
    </row>
    <row r="18" spans="1:14">
      <c r="A18" s="11"/>
      <c r="B18" s="19"/>
      <c r="C18" s="19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>
      <c r="A19" s="11"/>
      <c r="B19" s="19"/>
      <c r="C19" s="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ht="44.4">
      <c r="A20" s="766" t="s">
        <v>231</v>
      </c>
      <c r="B20" s="767"/>
      <c r="C20" s="767"/>
      <c r="D20" s="767"/>
      <c r="E20" s="767"/>
      <c r="F20" s="767"/>
      <c r="G20" s="767"/>
      <c r="H20" s="767"/>
      <c r="I20" s="767"/>
      <c r="J20" s="767"/>
      <c r="K20" s="767"/>
      <c r="L20" s="767"/>
      <c r="M20" s="767"/>
      <c r="N20" s="768"/>
    </row>
    <row r="21" spans="1:14" ht="15" customHeight="1">
      <c r="A21" s="777" t="s">
        <v>217</v>
      </c>
      <c r="B21" s="777"/>
      <c r="C21" s="777"/>
      <c r="D21" s="11"/>
      <c r="E21" s="11"/>
      <c r="F21" s="11"/>
      <c r="G21" s="11"/>
      <c r="H21" s="11"/>
      <c r="I21" s="11"/>
      <c r="J21" s="11"/>
      <c r="K21" s="524"/>
      <c r="L21" s="524"/>
      <c r="M21" s="524"/>
      <c r="N21" s="524"/>
    </row>
    <row r="22" spans="1:14" ht="15" customHeight="1" thickBot="1">
      <c r="A22" s="777"/>
      <c r="B22" s="777"/>
      <c r="C22" s="777"/>
      <c r="D22" s="12"/>
      <c r="E22" s="12"/>
      <c r="F22" s="12"/>
      <c r="G22" s="12"/>
      <c r="H22" s="12"/>
      <c r="I22" s="12"/>
      <c r="J22" s="12"/>
      <c r="K22" s="525"/>
      <c r="L22" s="525"/>
      <c r="M22" s="525"/>
      <c r="N22" s="525"/>
    </row>
    <row r="23" spans="1:14" ht="15.75" customHeight="1">
      <c r="A23" s="778"/>
      <c r="B23" s="778"/>
      <c r="C23" s="778"/>
      <c r="D23" s="779" t="s">
        <v>218</v>
      </c>
      <c r="E23" s="780"/>
      <c r="F23" s="781"/>
      <c r="G23" s="12"/>
      <c r="H23" s="12"/>
      <c r="I23" s="12"/>
      <c r="J23" s="12"/>
      <c r="K23" s="782" t="s">
        <v>482</v>
      </c>
      <c r="L23" s="782"/>
      <c r="M23" s="783" t="s">
        <v>483</v>
      </c>
      <c r="N23" s="784"/>
    </row>
    <row r="24" spans="1:14" ht="55.2">
      <c r="A24" s="13" t="s">
        <v>40</v>
      </c>
      <c r="B24" s="51" t="s">
        <v>5</v>
      </c>
      <c r="C24" s="51" t="s">
        <v>101</v>
      </c>
      <c r="D24" s="51" t="s">
        <v>7</v>
      </c>
      <c r="E24" s="51" t="s">
        <v>8</v>
      </c>
      <c r="F24" s="51" t="s">
        <v>9</v>
      </c>
      <c r="G24" s="129" t="s">
        <v>220</v>
      </c>
      <c r="H24" s="51" t="s">
        <v>10</v>
      </c>
      <c r="I24" s="95" t="s">
        <v>44</v>
      </c>
      <c r="J24" s="624"/>
      <c r="K24" s="771" t="s">
        <v>484</v>
      </c>
      <c r="L24" s="772"/>
      <c r="M24" s="772"/>
      <c r="N24" s="773"/>
    </row>
    <row r="25" spans="1:14" ht="15.6">
      <c r="A25" s="96" t="s">
        <v>232</v>
      </c>
      <c r="B25" s="52">
        <v>2</v>
      </c>
      <c r="C25" s="52">
        <v>2</v>
      </c>
      <c r="D25" s="113">
        <f>((('[1]SUPREME &amp; CLASSIQUE'!AU25*'[1]MARK UP FOR RETAIL'!$D$9)*'[1]MARK UP FOR RETAIL'!$D$11)*'[1]MARK UP FOR RETAIL'!$D$5)+'[1]MARK UP FOR RETAIL'!$G$5</f>
        <v>1064.664</v>
      </c>
      <c r="E25" s="113">
        <f>((('[1]SUPREME &amp; CLASSIQUE'!AV25*'[1]MARK UP FOR RETAIL'!$D$9)*'[1]MARK UP FOR RETAIL'!$D$11)*'[1]MARK UP FOR RETAIL'!$D$5)+'[1]MARK UP FOR RETAIL'!$G$5</f>
        <v>1253.5560000000003</v>
      </c>
      <c r="F25" s="113">
        <f>((('[1]SUPREME &amp; CLASSIQUE'!AW25*'[1]MARK UP FOR RETAIL'!$D$9)*'[1]MARK UP FOR RETAIL'!$D$11)*'[1]MARK UP FOR RETAIL'!$D$5)+'[1]MARK UP FOR RETAIL'!$G$5</f>
        <v>1411.5384000000001</v>
      </c>
      <c r="G25" s="311">
        <f>(('[1]SUPREME &amp; CLASSIQUE'!AX25*'[1]MARK UP FOR RETAIL'!$D$9)*'[1]MARK UP FOR RETAIL'!$D$11)*'[1]MARK UP FOR RETAIL'!$D$5</f>
        <v>273.03480000000002</v>
      </c>
      <c r="H25" s="41">
        <f>(('[1]SUPREME &amp; CLASSIQUE'!AY25*'[1]MARK UP FOR RETAIL'!$D$10)*'[1]MARK UP FOR RETAIL'!$D$11)*'[1]MARK UP FOR RETAIL'!$D$7</f>
        <v>231.822</v>
      </c>
      <c r="I25" s="41">
        <f>('[1]SUPREME &amp; CLASSIQUE'!AZ25*'[1]MARK UP FOR RETAIL'!$D$11)*'[1]MARK UP FOR RETAIL'!$D$5</f>
        <v>500.77440000000007</v>
      </c>
      <c r="J25" s="624"/>
      <c r="K25" s="379">
        <f>(('[1]SUPREME &amp; CLASSIQUE'!BB25*'[1]MARK UP FOR RETAIL'!$D$11)*'[1]MARK UP FOR RETAIL'!$D$5)</f>
        <v>580.94820000000004</v>
      </c>
      <c r="L25" s="380"/>
      <c r="M25" s="379">
        <f>(('[1]SUPREME &amp; CLASSIQUE'!BD25*'[1]MARK UP FOR RETAIL'!$D$11)*'[1]MARK UP FOR RETAIL'!$D$5)</f>
        <v>128.90340000000003</v>
      </c>
      <c r="N25" s="380"/>
    </row>
    <row r="26" spans="1:14" ht="15.6">
      <c r="A26" s="96" t="s">
        <v>233</v>
      </c>
      <c r="B26" s="52">
        <v>2</v>
      </c>
      <c r="C26" s="52">
        <v>2</v>
      </c>
      <c r="D26" s="113">
        <f>((('[1]SUPREME &amp; CLASSIQUE'!AU26*'[1]MARK UP FOR RETAIL'!$D$9)*'[1]MARK UP FOR RETAIL'!$D$11)*'[1]MARK UP FOR RETAIL'!$D$5)+'[1]MARK UP FOR RETAIL'!$G$5</f>
        <v>1220.9292000000003</v>
      </c>
      <c r="E26" s="113">
        <f>((('[1]SUPREME &amp; CLASSIQUE'!AV26*'[1]MARK UP FOR RETAIL'!$D$9)*'[1]MARK UP FOR RETAIL'!$D$11)*'[1]MARK UP FOR RETAIL'!$D$5)+'[1]MARK UP FOR RETAIL'!$G$5</f>
        <v>1681.1388000000002</v>
      </c>
      <c r="F26" s="113">
        <f>((('[1]SUPREME &amp; CLASSIQUE'!AW26*'[1]MARK UP FOR RETAIL'!$D$9)*'[1]MARK UP FOR RETAIL'!$D$11)*'[1]MARK UP FOR RETAIL'!$D$5)+'[1]MARK UP FOR RETAIL'!$G$5</f>
        <v>1839.1212</v>
      </c>
      <c r="G26" s="311">
        <f>(('[1]SUPREME &amp; CLASSIQUE'!AX26*'[1]MARK UP FOR RETAIL'!$D$9)*'[1]MARK UP FOR RETAIL'!$D$11)*'[1]MARK UP FOR RETAIL'!$D$5</f>
        <v>300.51</v>
      </c>
      <c r="H26" s="41">
        <f>(('[1]SUPREME &amp; CLASSIQUE'!AY26*'[1]MARK UP FOR RETAIL'!$D$10)*'[1]MARK UP FOR RETAIL'!$D$11)*'[1]MARK UP FOR RETAIL'!$D$7</f>
        <v>255.86279999999999</v>
      </c>
      <c r="I26" s="41">
        <f>('[1]SUPREME &amp; CLASSIQUE'!AZ26*'[1]MARK UP FOR RETAIL'!$D$11)*'[1]MARK UP FOR RETAIL'!$D$5</f>
        <v>569.72160000000008</v>
      </c>
      <c r="J26" s="624"/>
      <c r="K26" s="379">
        <f>(('[1]SUPREME &amp; CLASSIQUE'!BB26*'[1]MARK UP FOR RETAIL'!$D$11)*'[1]MARK UP FOR RETAIL'!$D$5)</f>
        <v>704.55420000000015</v>
      </c>
      <c r="L26" s="380"/>
      <c r="M26" s="379">
        <f>(('[1]SUPREME &amp; CLASSIQUE'!BD26*'[1]MARK UP FOR RETAIL'!$D$11)*'[1]MARK UP FOR RETAIL'!$D$5)</f>
        <v>151.85880000000003</v>
      </c>
      <c r="N26" s="380"/>
    </row>
    <row r="27" spans="1:14" ht="15.6">
      <c r="A27" s="96" t="s">
        <v>234</v>
      </c>
      <c r="B27" s="52">
        <v>2</v>
      </c>
      <c r="C27" s="52">
        <v>2</v>
      </c>
      <c r="D27" s="113">
        <f>((('[1]SUPREME &amp; CLASSIQUE'!AU27*'[1]MARK UP FOR RETAIL'!$D$9)*'[1]MARK UP FOR RETAIL'!$D$11)*'[1]MARK UP FOR RETAIL'!$D$5)+'[1]MARK UP FOR RETAIL'!$G$5</f>
        <v>1464.7716000000003</v>
      </c>
      <c r="E27" s="113">
        <f>((('[1]SUPREME &amp; CLASSIQUE'!AV27*'[1]MARK UP FOR RETAIL'!$D$9)*'[1]MARK UP FOR RETAIL'!$D$11)*'[1]MARK UP FOR RETAIL'!$D$5)+'[1]MARK UP FOR RETAIL'!$G$5</f>
        <v>2122.4592000000002</v>
      </c>
      <c r="F27" s="113">
        <f>((('[1]SUPREME &amp; CLASSIQUE'!AW27*'[1]MARK UP FOR RETAIL'!$D$9)*'[1]MARK UP FOR RETAIL'!$D$11)*'[1]MARK UP FOR RETAIL'!$D$5)+'[1]MARK UP FOR RETAIL'!$G$5</f>
        <v>2270.1384000000003</v>
      </c>
      <c r="G27" s="311">
        <f>(('[1]SUPREME &amp; CLASSIQUE'!AX27*'[1]MARK UP FOR RETAIL'!$D$9)*'[1]MARK UP FOR RETAIL'!$D$11)*'[1]MARK UP FOR RETAIL'!$D$5</f>
        <v>338.28840000000002</v>
      </c>
      <c r="H27" s="41">
        <f>(('[1]SUPREME &amp; CLASSIQUE'!AY27*'[1]MARK UP FOR RETAIL'!$D$10)*'[1]MARK UP FOR RETAIL'!$D$11)*'[1]MARK UP FOR RETAIL'!$D$7</f>
        <v>278.18639999999999</v>
      </c>
      <c r="I27" s="41">
        <f>('[1]SUPREME &amp; CLASSIQUE'!AZ27*'[1]MARK UP FOR RETAIL'!$D$11)*'[1]MARK UP FOR RETAIL'!$D$5</f>
        <v>642.2976000000001</v>
      </c>
      <c r="J27" s="624"/>
      <c r="K27" s="379">
        <f>(('[1]SUPREME &amp; CLASSIQUE'!BB27*'[1]MARK UP FOR RETAIL'!$D$11)*'[1]MARK UP FOR RETAIL'!$D$5)</f>
        <v>875.83679999999993</v>
      </c>
      <c r="L27" s="380"/>
      <c r="M27" s="379">
        <f>(('[1]SUPREME &amp; CLASSIQUE'!BD27*'[1]MARK UP FOR RETAIL'!$D$11)*'[1]MARK UP FOR RETAIL'!$D$5)</f>
        <v>169.51680000000002</v>
      </c>
      <c r="N27" s="380"/>
    </row>
    <row r="28" spans="1:14" ht="15.6">
      <c r="A28" s="96" t="s">
        <v>235</v>
      </c>
      <c r="B28" s="52">
        <v>2</v>
      </c>
      <c r="C28" s="52">
        <v>2</v>
      </c>
      <c r="D28" s="113">
        <f>((('[1]SUPREME &amp; CLASSIQUE'!AU28*'[1]MARK UP FOR RETAIL'!$D$9)*'[1]MARK UP FOR RETAIL'!$D$11)*'[1]MARK UP FOR RETAIL'!$D$5)+'[1]MARK UP FOR RETAIL'!$G$5</f>
        <v>1718.9172000000001</v>
      </c>
      <c r="E28" s="113">
        <f>((('[1]SUPREME &amp; CLASSIQUE'!AV28*'[1]MARK UP FOR RETAIL'!$D$9)*'[1]MARK UP FOR RETAIL'!$D$11)*'[1]MARK UP FOR RETAIL'!$D$5)+'[1]MARK UP FOR RETAIL'!$G$5</f>
        <v>2546.6076000000003</v>
      </c>
      <c r="F28" s="113">
        <f>((('[1]SUPREME &amp; CLASSIQUE'!AW28*'[1]MARK UP FOR RETAIL'!$D$9)*'[1]MARK UP FOR RETAIL'!$D$11)*'[1]MARK UP FOR RETAIL'!$D$5)+'[1]MARK UP FOR RETAIL'!$G$5</f>
        <v>2709.7415999999998</v>
      </c>
      <c r="G28" s="311">
        <f>(('[1]SUPREME &amp; CLASSIQUE'!AX28*'[1]MARK UP FOR RETAIL'!$D$9)*'[1]MARK UP FOR RETAIL'!$D$11)*'[1]MARK UP FOR RETAIL'!$D$5</f>
        <v>377.78400000000005</v>
      </c>
      <c r="H28" s="41">
        <f>(('[1]SUPREME &amp; CLASSIQUE'!AY28*'[1]MARK UP FOR RETAIL'!$D$10)*'[1]MARK UP FOR RETAIL'!$D$11)*'[1]MARK UP FOR RETAIL'!$D$7</f>
        <v>300.51</v>
      </c>
      <c r="I28" s="41">
        <f>('[1]SUPREME &amp; CLASSIQUE'!AZ28*'[1]MARK UP FOR RETAIL'!$D$11)*'[1]MARK UP FOR RETAIL'!$D$5</f>
        <v>713.05920000000003</v>
      </c>
      <c r="J28" s="624"/>
      <c r="K28" s="379">
        <f>(('[1]SUPREME &amp; CLASSIQUE'!BB28*'[1]MARK UP FOR RETAIL'!$D$11)*'[1]MARK UP FOR RETAIL'!$D$5)</f>
        <v>1048.8852000000002</v>
      </c>
      <c r="L28" s="380"/>
      <c r="M28" s="379">
        <f>(('[1]SUPREME &amp; CLASSIQUE'!BD28*'[1]MARK UP FOR RETAIL'!$D$11)*'[1]MARK UP FOR RETAIL'!$D$5)</f>
        <v>190.70640000000003</v>
      </c>
      <c r="N28" s="380"/>
    </row>
    <row r="29" spans="1:14" ht="15.6">
      <c r="A29" s="96" t="s">
        <v>236</v>
      </c>
      <c r="B29" s="52">
        <v>2</v>
      </c>
      <c r="C29" s="52">
        <v>2</v>
      </c>
      <c r="D29" s="113">
        <f>((('[1]SUPREME &amp; CLASSIQUE'!AU29*'[1]MARK UP FOR RETAIL'!$D$9)*'[1]MARK UP FOR RETAIL'!$D$11)*'[1]MARK UP FOR RETAIL'!$D$5)+'[1]MARK UP FOR RETAIL'!$G$5</f>
        <v>1962.7596000000003</v>
      </c>
      <c r="E29" s="113">
        <f>((('[1]SUPREME &amp; CLASSIQUE'!AV29*'[1]MARK UP FOR RETAIL'!$D$9)*'[1]MARK UP FOR RETAIL'!$D$11)*'[1]MARK UP FOR RETAIL'!$D$5)+'[1]MARK UP FOR RETAIL'!$G$5</f>
        <v>2977.6248000000005</v>
      </c>
      <c r="F29" s="113">
        <f>((('[1]SUPREME &amp; CLASSIQUE'!AW29*'[1]MARK UP FOR RETAIL'!$D$9)*'[1]MARK UP FOR RETAIL'!$D$11)*'[1]MARK UP FOR RETAIL'!$D$5)+'[1]MARK UP FOR RETAIL'!$G$5</f>
        <v>3149.3448000000003</v>
      </c>
      <c r="G29" s="311">
        <f>(('[1]SUPREME &amp; CLASSIQUE'!AX29*'[1]MARK UP FOR RETAIL'!$D$9)*'[1]MARK UP FOR RETAIL'!$D$11)*'[1]MARK UP FOR RETAIL'!$D$5</f>
        <v>429.3</v>
      </c>
      <c r="H29" s="41">
        <f>(('[1]SUPREME &amp; CLASSIQUE'!AY29*'[1]MARK UP FOR RETAIL'!$D$10)*'[1]MARK UP FOR RETAIL'!$D$11)*'[1]MARK UP FOR RETAIL'!$D$7</f>
        <v>326.26800000000003</v>
      </c>
      <c r="I29" s="41">
        <f>('[1]SUPREME &amp; CLASSIQUE'!AZ29*'[1]MARK UP FOR RETAIL'!$D$11)*'[1]MARK UP FOR RETAIL'!$D$5</f>
        <v>787.44960000000015</v>
      </c>
      <c r="J29" s="624"/>
      <c r="K29" s="379">
        <f>(('[1]SUPREME &amp; CLASSIQUE'!BB29*'[1]MARK UP FOR RETAIL'!$D$11)*'[1]MARK UP FOR RETAIL'!$D$5)</f>
        <v>1241.3574000000003</v>
      </c>
      <c r="L29" s="380"/>
      <c r="M29" s="379">
        <f>(('[1]SUPREME &amp; CLASSIQUE'!BD29*'[1]MARK UP FOR RETAIL'!$D$11)*'[1]MARK UP FOR RETAIL'!$D$5)</f>
        <v>213.66180000000003</v>
      </c>
      <c r="N29" s="380"/>
    </row>
    <row r="30" spans="1:14" ht="15.6">
      <c r="A30" s="96" t="s">
        <v>237</v>
      </c>
      <c r="B30" s="52">
        <v>3</v>
      </c>
      <c r="C30" s="52">
        <v>2</v>
      </c>
      <c r="D30" s="113">
        <f>((('[1]SUPREME &amp; CLASSIQUE'!AU30*'[1]MARK UP FOR RETAIL'!$D$9)*'[1]MARK UP FOR RETAIL'!$D$11)*'[1]MARK UP FOR RETAIL'!$D$5)+'[1]MARK UP FOR RETAIL'!$G$5</f>
        <v>2244.3804000000005</v>
      </c>
      <c r="E30" s="113">
        <f>((('[1]SUPREME &amp; CLASSIQUE'!AV30*'[1]MARK UP FOR RETAIL'!$D$9)*'[1]MARK UP FOR RETAIL'!$D$11)*'[1]MARK UP FOR RETAIL'!$D$5)+'[1]MARK UP FOR RETAIL'!$G$5</f>
        <v>3446.4204000000004</v>
      </c>
      <c r="F30" s="113">
        <f>((('[1]SUPREME &amp; CLASSIQUE'!AW30*'[1]MARK UP FOR RETAIL'!$D$9)*'[1]MARK UP FOR RETAIL'!$D$11)*'[1]MARK UP FOR RETAIL'!$D$5)+'[1]MARK UP FOR RETAIL'!$G$5</f>
        <v>3637.0296000000003</v>
      </c>
      <c r="G30" s="311">
        <f>(('[1]SUPREME &amp; CLASSIQUE'!AX30*'[1]MARK UP FOR RETAIL'!$D$9)*'[1]MARK UP FOR RETAIL'!$D$11)*'[1]MARK UP FOR RETAIL'!$D$5</f>
        <v>475.6644</v>
      </c>
      <c r="H30" s="41">
        <f>(('[1]SUPREME &amp; CLASSIQUE'!AY30*'[1]MARK UP FOR RETAIL'!$D$10)*'[1]MARK UP FOR RETAIL'!$D$11)*'[1]MARK UP FOR RETAIL'!$D$7</f>
        <v>352.02600000000001</v>
      </c>
      <c r="I30" s="41">
        <f>('[1]SUPREME &amp; CLASSIQUE'!AZ30*'[1]MARK UP FOR RETAIL'!$D$11)*'[1]MARK UP FOR RETAIL'!$D$5</f>
        <v>856.3968000000001</v>
      </c>
      <c r="J30" s="624"/>
      <c r="K30" s="379">
        <f>(('[1]SUPREME &amp; CLASSIQUE'!BB30*'[1]MARK UP FOR RETAIL'!$D$11)*'[1]MARK UP FOR RETAIL'!$D$5)</f>
        <v>1451.4875999999999</v>
      </c>
      <c r="L30" s="380"/>
      <c r="M30" s="379">
        <f>(('[1]SUPREME &amp; CLASSIQUE'!BD30*'[1]MARK UP FOR RETAIL'!$D$11)*'[1]MARK UP FOR RETAIL'!$D$5)</f>
        <v>240.14880000000002</v>
      </c>
      <c r="N30" s="380"/>
    </row>
    <row r="31" spans="1:14" ht="15.6">
      <c r="A31" s="96" t="s">
        <v>238</v>
      </c>
      <c r="B31" s="52">
        <v>4</v>
      </c>
      <c r="C31" s="52">
        <v>2</v>
      </c>
      <c r="D31" s="113">
        <f>((('[1]SUPREME &amp; CLASSIQUE'!AU31*'[1]MARK UP FOR RETAIL'!$D$9)*'[1]MARK UP FOR RETAIL'!$D$11)*'[1]MARK UP FOR RETAIL'!$D$5)+'[1]MARK UP FOR RETAIL'!$G$5</f>
        <v>2519.1324</v>
      </c>
      <c r="E31" s="113">
        <f>((('[1]SUPREME &amp; CLASSIQUE'!AV31*'[1]MARK UP FOR RETAIL'!$D$9)*'[1]MARK UP FOR RETAIL'!$D$11)*'[1]MARK UP FOR RETAIL'!$D$5)+'[1]MARK UP FOR RETAIL'!$G$5</f>
        <v>3908.3471999999997</v>
      </c>
      <c r="F31" s="113">
        <f>((('[1]SUPREME &amp; CLASSIQUE'!AW31*'[1]MARK UP FOR RETAIL'!$D$9)*'[1]MARK UP FOR RETAIL'!$D$11)*'[1]MARK UP FOR RETAIL'!$D$5)+'[1]MARK UP FOR RETAIL'!$G$5</f>
        <v>4131.5832000000009</v>
      </c>
      <c r="G31" s="311">
        <f>(('[1]SUPREME &amp; CLASSIQUE'!AX31*'[1]MARK UP FOR RETAIL'!$D$9)*'[1]MARK UP FOR RETAIL'!$D$11)*'[1]MARK UP FOR RETAIL'!$D$5</f>
        <v>566.67600000000004</v>
      </c>
      <c r="H31" s="41">
        <f>(('[1]SUPREME &amp; CLASSIQUE'!AY31*'[1]MARK UP FOR RETAIL'!$D$10)*'[1]MARK UP FOR RETAIL'!$D$11)*'[1]MARK UP FOR RETAIL'!$D$7</f>
        <v>379.50120000000004</v>
      </c>
      <c r="I31" s="41">
        <f>('[1]SUPREME &amp; CLASSIQUE'!AZ31*'[1]MARK UP FOR RETAIL'!$D$11)*'[1]MARK UP FOR RETAIL'!$D$5</f>
        <v>928.97280000000012</v>
      </c>
      <c r="J31" s="624"/>
      <c r="K31" s="379">
        <f>(('[1]SUPREME &amp; CLASSIQUE'!BB31*'[1]MARK UP FOR RETAIL'!$D$11)*'[1]MARK UP FOR RETAIL'!$D$5)</f>
        <v>1654.5546000000002</v>
      </c>
      <c r="L31" s="380"/>
      <c r="M31" s="379">
        <f>(('[1]SUPREME &amp; CLASSIQUE'!BD31*'[1]MARK UP FOR RETAIL'!$D$11)*'[1]MARK UP FOR RETAIL'!$D$5)</f>
        <v>294.88860000000005</v>
      </c>
      <c r="N31" s="380"/>
    </row>
    <row r="32" spans="1:14" ht="15.6">
      <c r="A32" s="96" t="s">
        <v>239</v>
      </c>
      <c r="B32" s="52">
        <v>4</v>
      </c>
      <c r="C32" s="52">
        <v>2</v>
      </c>
      <c r="D32" s="113">
        <f>((('[1]SUPREME &amp; CLASSIQUE'!AU32*'[1]MARK UP FOR RETAIL'!$D$9)*'[1]MARK UP FOR RETAIL'!$D$11)*'[1]MARK UP FOR RETAIL'!$D$5)+'[1]MARK UP FOR RETAIL'!$G$5</f>
        <v>2809.3392000000003</v>
      </c>
      <c r="E32" s="113">
        <f>((('[1]SUPREME &amp; CLASSIQUE'!AV32*'[1]MARK UP FOR RETAIL'!$D$9)*'[1]MARK UP FOR RETAIL'!$D$11)*'[1]MARK UP FOR RETAIL'!$D$5)+'[1]MARK UP FOR RETAIL'!$G$5</f>
        <v>4373.7084000000004</v>
      </c>
      <c r="F32" s="113">
        <f>((('[1]SUPREME &amp; CLASSIQUE'!AW32*'[1]MARK UP FOR RETAIL'!$D$9)*'[1]MARK UP FOR RETAIL'!$D$11)*'[1]MARK UP FOR RETAIL'!$D$5)+'[1]MARK UP FOR RETAIL'!$G$5</f>
        <v>4626.1368000000011</v>
      </c>
      <c r="G32" s="311">
        <f>(('[1]SUPREME &amp; CLASSIQUE'!AX32*'[1]MARK UP FOR RETAIL'!$D$9)*'[1]MARK UP FOR RETAIL'!$D$11)*'[1]MARK UP FOR RETAIL'!$D$5</f>
        <v>619.90920000000006</v>
      </c>
      <c r="H32" s="41">
        <f>(('[1]SUPREME &amp; CLASSIQUE'!AY32*'[1]MARK UP FOR RETAIL'!$D$10)*'[1]MARK UP FOR RETAIL'!$D$11)*'[1]MARK UP FOR RETAIL'!$D$7</f>
        <v>408.6936</v>
      </c>
      <c r="I32" s="41">
        <f>('[1]SUPREME &amp; CLASSIQUE'!AZ32*'[1]MARK UP FOR RETAIL'!$D$11)*'[1]MARK UP FOR RETAIL'!$D$5</f>
        <v>1001.5488000000001</v>
      </c>
      <c r="J32" s="624"/>
      <c r="K32" s="379">
        <f>(('[1]SUPREME &amp; CLASSIQUE'!BB32*'[1]MARK UP FOR RETAIL'!$D$11)*'[1]MARK UP FOR RETAIL'!$D$5)</f>
        <v>1862.9190000000001</v>
      </c>
      <c r="L32" s="380"/>
      <c r="M32" s="379">
        <f>(('[1]SUPREME &amp; CLASSIQUE'!BD32*'[1]MARK UP FOR RETAIL'!$D$11)*'[1]MARK UP FOR RETAIL'!$D$5)</f>
        <v>339.03360000000004</v>
      </c>
      <c r="N32" s="380"/>
    </row>
    <row r="33" spans="1:14" ht="15.6">
      <c r="A33" s="96" t="s">
        <v>240</v>
      </c>
      <c r="B33" s="52">
        <v>4</v>
      </c>
      <c r="C33" s="52">
        <v>2</v>
      </c>
      <c r="D33" s="113">
        <f>((('[1]SUPREME &amp; CLASSIQUE'!AU33*'[1]MARK UP FOR RETAIL'!$D$9)*'[1]MARK UP FOR RETAIL'!$D$11)*'[1]MARK UP FOR RETAIL'!$D$5)+'[1]MARK UP FOR RETAIL'!$G$5</f>
        <v>3115.0008000000003</v>
      </c>
      <c r="E33" s="113">
        <f>((('[1]SUPREME &amp; CLASSIQUE'!AV33*'[1]MARK UP FOR RETAIL'!$D$9)*'[1]MARK UP FOR RETAIL'!$D$11)*'[1]MARK UP FOR RETAIL'!$D$5)+'[1]MARK UP FOR RETAIL'!$G$5</f>
        <v>4857.9588000000003</v>
      </c>
      <c r="F33" s="113">
        <f>((('[1]SUPREME &amp; CLASSIQUE'!AW33*'[1]MARK UP FOR RETAIL'!$D$9)*'[1]MARK UP FOR RETAIL'!$D$11)*'[1]MARK UP FOR RETAIL'!$D$5)+'[1]MARK UP FOR RETAIL'!$G$5</f>
        <v>5134.4279999999999</v>
      </c>
      <c r="G33" s="311">
        <f>(('[1]SUPREME &amp; CLASSIQUE'!AX33*'[1]MARK UP FOR RETAIL'!$D$9)*'[1]MARK UP FOR RETAIL'!$D$11)*'[1]MARK UP FOR RETAIL'!$D$5</f>
        <v>671.42520000000013</v>
      </c>
      <c r="H33" s="41">
        <f>(('[1]SUPREME &amp; CLASSIQUE'!AY33*'[1]MARK UP FOR RETAIL'!$D$10)*'[1]MARK UP FOR RETAIL'!$D$11)*'[1]MARK UP FOR RETAIL'!$D$7</f>
        <v>436.16880000000003</v>
      </c>
      <c r="I33" s="41">
        <f>('[1]SUPREME &amp; CLASSIQUE'!AZ33*'[1]MARK UP FOR RETAIL'!$D$11)*'[1]MARK UP FOR RETAIL'!$D$5</f>
        <v>1072.3104000000003</v>
      </c>
      <c r="J33" s="624"/>
      <c r="K33" s="379">
        <f>(('[1]SUPREME &amp; CLASSIQUE'!BB33*'[1]MARK UP FOR RETAIL'!$D$11)*'[1]MARK UP FOR RETAIL'!$D$5)</f>
        <v>2069.5176000000001</v>
      </c>
      <c r="L33" s="380"/>
      <c r="M33" s="379">
        <f>(('[1]SUPREME &amp; CLASSIQUE'!BD33*'[1]MARK UP FOR RETAIL'!$D$11)*'[1]MARK UP FOR RETAIL'!$D$5)</f>
        <v>393.77340000000004</v>
      </c>
      <c r="N33" s="380"/>
    </row>
    <row r="34" spans="1:14" ht="15.75" customHeight="1">
      <c r="A34" s="552" t="s">
        <v>230</v>
      </c>
      <c r="B34" s="552"/>
      <c r="C34" s="552"/>
      <c r="D34" s="379">
        <f>((('[1]SUPREME &amp; CLASSIQUE'!AU34*'[1]MARK UP FOR RETAIL'!$D$9)*'[1]MARK UP FOR RETAIL'!$D$11)*'[1]MARK UP FOR RETAIL'!$D$5)</f>
        <v>226.67040000000006</v>
      </c>
      <c r="E34" s="553"/>
      <c r="F34" s="380"/>
      <c r="G34" s="120" t="s">
        <v>23</v>
      </c>
      <c r="H34" s="41">
        <f>(('[1]SUPREME &amp; CLASSIQUE'!AY34*'[1]MARK UP FOR RETAIL'!$D$10)*'[1]MARK UP FOR RETAIL'!$D$11)*'[1]MARK UP FOR RETAIL'!$D$7</f>
        <v>39.495600000000003</v>
      </c>
      <c r="I34" s="113" t="s">
        <v>23</v>
      </c>
      <c r="J34" s="624"/>
      <c r="K34" s="379">
        <f>(('[1]SUPREME &amp; CLASSIQUE'!BB34*'[1]MARK UP FOR RETAIL'!$D$11)*'[1]MARK UP FOR RETAIL'!$D$5)</f>
        <v>98.884800000000013</v>
      </c>
      <c r="L34" s="380"/>
      <c r="M34" s="574" t="s">
        <v>23</v>
      </c>
      <c r="N34" s="575"/>
    </row>
    <row r="35" spans="1:14" ht="15.75" customHeight="1">
      <c r="A35" s="552" t="s">
        <v>182</v>
      </c>
      <c r="B35" s="552"/>
      <c r="C35" s="552"/>
      <c r="D35" s="113">
        <f>((('[1]SUPREME &amp; CLASSIQUE'!AU35*'[1]MARK UP FOR RETAIL'!$D$9)*'[1]MARK UP FOR RETAIL'!$D$11)*'[1]MARK UP FOR RETAIL'!$D$5)</f>
        <v>431.0172</v>
      </c>
      <c r="E35" s="113">
        <f>((('[1]SUPREME &amp; CLASSIQUE'!AV35*'[1]MARK UP FOR RETAIL'!$D$9)*'[1]MARK UP FOR RETAIL'!$D$11)*'[1]MARK UP FOR RETAIL'!$D$5)</f>
        <v>542.63520000000005</v>
      </c>
      <c r="F35" s="113">
        <f>((('[1]SUPREME &amp; CLASSIQUE'!AW35*'[1]MARK UP FOR RETAIL'!$D$9)*'[1]MARK UP FOR RETAIL'!$D$11)*'[1]MARK UP FOR RETAIL'!$D$5)</f>
        <v>552.9384</v>
      </c>
      <c r="G35" s="311">
        <f>(('[1]SUPREME &amp; CLASSIQUE'!AX35*'[1]MARK UP FOR RETAIL'!$D$9)*'[1]MARK UP FOR RETAIL'!$D$11)*'[1]MARK UP FOR RETAIL'!$D$5</f>
        <v>200.91240000000002</v>
      </c>
      <c r="H35" s="41">
        <f>(('[1]SUPREME &amp; CLASSIQUE'!AY35*'[1]MARK UP FOR RETAIL'!$D$10)*'[1]MARK UP FOR RETAIL'!$D$11)*'[1]MARK UP FOR RETAIL'!$D$7</f>
        <v>65.253600000000006</v>
      </c>
      <c r="I35" s="41">
        <f>('[1]SUPREME &amp; CLASSIQUE'!AZ35*'[1]MARK UP FOR RETAIL'!$D$11)*'[1]MARK UP FOR RETAIL'!$D$5</f>
        <v>141.52320000000003</v>
      </c>
      <c r="J35" s="624"/>
      <c r="K35" s="379">
        <f>(('[1]SUPREME &amp; CLASSIQUE'!BB35*'[1]MARK UP FOR RETAIL'!$D$11)*'[1]MARK UP FOR RETAIL'!$D$5)</f>
        <v>213.66180000000003</v>
      </c>
      <c r="L35" s="380"/>
      <c r="M35" s="379">
        <f>(('[1]SUPREME &amp; CLASSIQUE'!BD35*'[1]MARK UP FOR RETAIL'!$D$11)*'[1]MARK UP FOR RETAIL'!$D$5)</f>
        <v>75.929400000000015</v>
      </c>
      <c r="N35" s="380"/>
    </row>
    <row r="36" spans="1:14" ht="15.6">
      <c r="A36" s="786" t="s">
        <v>25</v>
      </c>
      <c r="B36" s="786"/>
      <c r="C36" s="786"/>
      <c r="D36" s="16">
        <f>((('[1]SUPREME &amp; CLASSIQUE'!AU36*'[1]MARK UP FOR RETAIL'!$D$9)*'[1]MARK UP FOR RETAIL'!$D$11)*'[1]MARK UP FOR RETAIL'!$D$5)</f>
        <v>-151.11359999999999</v>
      </c>
      <c r="E36" s="16">
        <f>((('[1]SUPREME &amp; CLASSIQUE'!AV36*'[1]MARK UP FOR RETAIL'!$D$9)*'[1]MARK UP FOR RETAIL'!$D$11)*'[1]MARK UP FOR RETAIL'!$D$5)</f>
        <v>-315.96480000000003</v>
      </c>
      <c r="F36" s="16">
        <f>((('[1]SUPREME &amp; CLASSIQUE'!AW36*'[1]MARK UP FOR RETAIL'!$D$9)*'[1]MARK UP FOR RETAIL'!$D$11)*'[1]MARK UP FOR RETAIL'!$D$5)</f>
        <v>-336.57120000000003</v>
      </c>
      <c r="G36" s="312">
        <f>(('[1]SUPREME &amp; CLASSIQUE'!AX36*'[1]MARK UP FOR RETAIL'!$D$9)*'[1]MARK UP FOR RETAIL'!$D$11)*'[1]MARK UP FOR RETAIL'!$D$5</f>
        <v>-56.667600000000014</v>
      </c>
      <c r="H36" s="16">
        <f>(('[1]SUPREME &amp; CLASSIQUE'!AY36*'[1]MARK UP FOR RETAIL'!$D$10)*'[1]MARK UP FOR RETAIL'!$D$11)*'[1]MARK UP FOR RETAIL'!$D$7</f>
        <v>-29.192399999999999</v>
      </c>
      <c r="I36" s="16"/>
      <c r="J36" s="624"/>
      <c r="K36" s="405">
        <f>(('[1]SUPREME &amp; CLASSIQUE'!BB36*'[1]MARK UP FOR RETAIL'!$D$11)*'[1]MARK UP FOR RETAIL'!$D$5)</f>
        <v>-107.71380000000002</v>
      </c>
      <c r="L36" s="406"/>
      <c r="M36" s="405">
        <f>(('[1]SUPREME &amp; CLASSIQUE'!BD36*'[1]MARK UP FOR RETAIL'!$D$11)*'[1]MARK UP FOR RETAIL'!$D$5)</f>
        <v>-40.613400000000006</v>
      </c>
      <c r="N36" s="406"/>
    </row>
    <row r="37" spans="1:14">
      <c r="A37" s="130" t="s">
        <v>241</v>
      </c>
      <c r="B37" s="19"/>
      <c r="C37" s="19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>
      <c r="A38" s="787" t="s">
        <v>242</v>
      </c>
      <c r="B38" s="787"/>
      <c r="C38" s="787"/>
      <c r="D38" s="787"/>
      <c r="E38" s="787"/>
      <c r="F38" s="787"/>
      <c r="G38" s="787"/>
      <c r="H38" s="788"/>
      <c r="I38" s="787"/>
      <c r="J38" s="787"/>
      <c r="K38" s="787"/>
      <c r="L38" s="787"/>
      <c r="M38" s="787"/>
      <c r="N38" s="787"/>
    </row>
    <row r="39" spans="1:14" ht="15.75" customHeight="1">
      <c r="A39" s="785" t="s">
        <v>243</v>
      </c>
      <c r="B39" s="785"/>
      <c r="C39" s="785"/>
      <c r="D39" s="785"/>
      <c r="E39" s="785"/>
      <c r="F39" s="785"/>
      <c r="G39" s="131"/>
      <c r="H39" s="132">
        <f>((('[1]SUPREME &amp; CLASSIQUE'!AY39*'[1]MARK UP FOR RETAIL'!$D$9)*'[1]MARK UP FOR RETAIL'!$D$11)*'[1]MARK UP FOR RETAIL'!$D$5)</f>
        <v>307.37880000000007</v>
      </c>
      <c r="I39" s="131"/>
      <c r="J39" s="131"/>
      <c r="K39" s="131"/>
      <c r="L39" s="131"/>
      <c r="M39" s="131"/>
      <c r="N39" s="131"/>
    </row>
  </sheetData>
  <mergeCells count="74">
    <mergeCell ref="A39:F39"/>
    <mergeCell ref="A21:C23"/>
    <mergeCell ref="K21:N22"/>
    <mergeCell ref="D23:F23"/>
    <mergeCell ref="K23:L23"/>
    <mergeCell ref="M23:N23"/>
    <mergeCell ref="J24:J36"/>
    <mergeCell ref="A34:C34"/>
    <mergeCell ref="A35:C35"/>
    <mergeCell ref="A36:C36"/>
    <mergeCell ref="A38:N38"/>
    <mergeCell ref="D34:F34"/>
    <mergeCell ref="K24:N24"/>
    <mergeCell ref="K27:L27"/>
    <mergeCell ref="K26:L26"/>
    <mergeCell ref="K25:L25"/>
    <mergeCell ref="A1:N1"/>
    <mergeCell ref="A2:C4"/>
    <mergeCell ref="K2:N3"/>
    <mergeCell ref="D4:F4"/>
    <mergeCell ref="K4:L4"/>
    <mergeCell ref="M4:N4"/>
    <mergeCell ref="J5:J17"/>
    <mergeCell ref="A15:C15"/>
    <mergeCell ref="A16:C16"/>
    <mergeCell ref="A17:C17"/>
    <mergeCell ref="A20:N20"/>
    <mergeCell ref="D15:F15"/>
    <mergeCell ref="K5:N5"/>
    <mergeCell ref="K7:L7"/>
    <mergeCell ref="K15:L15"/>
    <mergeCell ref="K14:L14"/>
    <mergeCell ref="K13:L13"/>
    <mergeCell ref="K12:L12"/>
    <mergeCell ref="K6:L6"/>
    <mergeCell ref="K17:L17"/>
    <mergeCell ref="K16:L16"/>
    <mergeCell ref="K11:L11"/>
    <mergeCell ref="M8:N8"/>
    <mergeCell ref="K8:L8"/>
    <mergeCell ref="M7:N7"/>
    <mergeCell ref="M6:N6"/>
    <mergeCell ref="M17:N17"/>
    <mergeCell ref="M16:N16"/>
    <mergeCell ref="M15:N15"/>
    <mergeCell ref="M14:N14"/>
    <mergeCell ref="M13:N13"/>
    <mergeCell ref="M12:N12"/>
    <mergeCell ref="K10:L10"/>
    <mergeCell ref="K9:L9"/>
    <mergeCell ref="M11:N11"/>
    <mergeCell ref="M10:N10"/>
    <mergeCell ref="M9:N9"/>
    <mergeCell ref="K36:L36"/>
    <mergeCell ref="K35:L35"/>
    <mergeCell ref="K34:L34"/>
    <mergeCell ref="K33:L33"/>
    <mergeCell ref="K32:L32"/>
    <mergeCell ref="K31:L31"/>
    <mergeCell ref="K30:L30"/>
    <mergeCell ref="K29:L29"/>
    <mergeCell ref="K28:L28"/>
    <mergeCell ref="M30:N30"/>
    <mergeCell ref="M29:N29"/>
    <mergeCell ref="M28:N28"/>
    <mergeCell ref="M27:N27"/>
    <mergeCell ref="M26:N26"/>
    <mergeCell ref="M25:N25"/>
    <mergeCell ref="M36:N36"/>
    <mergeCell ref="M35:N35"/>
    <mergeCell ref="M34:N34"/>
    <mergeCell ref="M33:N33"/>
    <mergeCell ref="M32:N32"/>
    <mergeCell ref="M31:N31"/>
  </mergeCells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O38"/>
  <sheetViews>
    <sheetView topLeftCell="A15" workbookViewId="0">
      <selection sqref="A1:O38"/>
    </sheetView>
  </sheetViews>
  <sheetFormatPr defaultRowHeight="14.4"/>
  <cols>
    <col min="1" max="1" width="12.5546875" customWidth="1"/>
    <col min="7" max="7" width="0.88671875" customWidth="1"/>
  </cols>
  <sheetData>
    <row r="1" spans="1:15" ht="44.4">
      <c r="A1" s="766" t="s">
        <v>244</v>
      </c>
      <c r="B1" s="802"/>
      <c r="C1" s="802"/>
      <c r="D1" s="802"/>
      <c r="E1" s="802"/>
      <c r="F1" s="802"/>
      <c r="G1" s="802"/>
      <c r="H1" s="802"/>
      <c r="I1" s="802"/>
      <c r="J1" s="802"/>
      <c r="K1" s="802"/>
      <c r="L1" s="802"/>
      <c r="M1" s="802"/>
      <c r="N1" s="802"/>
      <c r="O1" s="803"/>
    </row>
    <row r="2" spans="1:15" ht="20.25" customHeight="1">
      <c r="A2" s="777" t="s">
        <v>217</v>
      </c>
      <c r="B2" s="777"/>
      <c r="C2" s="777"/>
      <c r="D2" s="133"/>
      <c r="E2" s="403" t="s">
        <v>245</v>
      </c>
      <c r="F2" s="403"/>
      <c r="G2" s="403"/>
      <c r="H2" s="11"/>
      <c r="I2" s="11"/>
      <c r="J2" s="11"/>
      <c r="K2" s="11"/>
      <c r="L2" s="524"/>
      <c r="M2" s="524"/>
      <c r="N2" s="524"/>
      <c r="O2" s="524"/>
    </row>
    <row r="3" spans="1:15" ht="20.399999999999999">
      <c r="A3" s="777"/>
      <c r="B3" s="777"/>
      <c r="C3" s="777"/>
      <c r="D3" s="133"/>
      <c r="E3" s="403"/>
      <c r="F3" s="403"/>
      <c r="G3" s="403"/>
      <c r="H3" s="12"/>
      <c r="I3" s="12"/>
      <c r="J3" s="12"/>
      <c r="K3" s="12"/>
      <c r="L3" s="525"/>
      <c r="M3" s="525"/>
      <c r="N3" s="525"/>
      <c r="O3" s="525"/>
    </row>
    <row r="4" spans="1:15" ht="20.399999999999999">
      <c r="A4" s="778"/>
      <c r="B4" s="778"/>
      <c r="C4" s="778"/>
      <c r="D4" s="133"/>
      <c r="E4" s="438"/>
      <c r="F4" s="438"/>
      <c r="G4" s="438"/>
      <c r="H4" s="12"/>
      <c r="I4" s="12"/>
      <c r="J4" s="12"/>
      <c r="K4" s="12"/>
      <c r="L4" s="782" t="s">
        <v>482</v>
      </c>
      <c r="M4" s="782"/>
      <c r="N4" s="783" t="s">
        <v>483</v>
      </c>
      <c r="O4" s="784"/>
    </row>
    <row r="5" spans="1:15" ht="47.25" customHeight="1">
      <c r="A5" s="13" t="s">
        <v>40</v>
      </c>
      <c r="B5" s="51" t="s">
        <v>5</v>
      </c>
      <c r="C5" s="51" t="s">
        <v>119</v>
      </c>
      <c r="D5" s="123" t="s">
        <v>6</v>
      </c>
      <c r="E5" s="442" t="s">
        <v>485</v>
      </c>
      <c r="F5" s="735"/>
      <c r="G5" s="443"/>
      <c r="H5" s="443" t="s">
        <v>246</v>
      </c>
      <c r="I5" s="492"/>
      <c r="J5" s="94" t="s">
        <v>44</v>
      </c>
      <c r="K5" s="444"/>
      <c r="L5" s="789" t="s">
        <v>484</v>
      </c>
      <c r="M5" s="790"/>
      <c r="N5" s="790"/>
      <c r="O5" s="791"/>
    </row>
    <row r="6" spans="1:15" ht="25.5" customHeight="1">
      <c r="A6" s="96" t="s">
        <v>224</v>
      </c>
      <c r="B6" s="52">
        <v>2</v>
      </c>
      <c r="C6" s="127">
        <v>1</v>
      </c>
      <c r="D6" s="434" t="s">
        <v>247</v>
      </c>
      <c r="E6" s="379">
        <f>((('[1]TITAN 1000 &amp; 1200'!W6*'[1]MARK UP FOR RETAIL'!$D$9)*'[1]MARK UP FOR RETAIL'!$D$11)*'[1]MARK UP FOR RETAIL'!$D$5)+'[1]MARK UP FOR RETAIL'!$G$5</f>
        <v>3271.2660000000005</v>
      </c>
      <c r="F6" s="553"/>
      <c r="G6" s="380"/>
      <c r="H6" s="794">
        <f>(('[1]TITAN 1000 &amp; 1200'!Z6*'[1]MARK UP FOR RETAIL'!$D$9)*'[1]MARK UP FOR RETAIL'!$D$11)*'[1]MARK UP FOR RETAIL'!$D$5</f>
        <v>355.46040000000005</v>
      </c>
      <c r="I6" s="795"/>
      <c r="J6" s="113">
        <f>(('[1]TITAN 1000 &amp; 1200'!AB6*'[1]MARK UP FOR RETAIL'!$D$11)*'[1]MARK UP FOR RETAIL'!$D$5)</f>
        <v>676.77120000000002</v>
      </c>
      <c r="K6" s="445"/>
      <c r="L6" s="379">
        <f>(('[1]TITAN 1000 &amp; 1200'!AD6*'[1]MARK UP FOR RETAIL'!$D$11)*'[1]MARK UP FOR RETAIL'!$D$5)</f>
        <v>1267.8444000000002</v>
      </c>
      <c r="M6" s="380"/>
      <c r="N6" s="379">
        <f>(('[1]TITAN 1000 &amp; 1200'!AF6*'[1]MARK UP FOR RETAIL'!$D$11)*'[1]MARK UP FOR RETAIL'!$D$5)</f>
        <v>183.64320000000004</v>
      </c>
      <c r="O6" s="380"/>
    </row>
    <row r="7" spans="1:15" ht="15.6">
      <c r="A7" s="96" t="s">
        <v>225</v>
      </c>
      <c r="B7" s="52">
        <v>2</v>
      </c>
      <c r="C7" s="127">
        <v>1</v>
      </c>
      <c r="D7" s="670"/>
      <c r="E7" s="379">
        <f>((('[1]TITAN 1000 &amp; 1200'!W7*'[1]MARK UP FOR RETAIL'!$D$9)*'[1]MARK UP FOR RETAIL'!$D$11)*'[1]MARK UP FOR RETAIL'!$D$5)+'[1]MARK UP FOR RETAIL'!$G$5</f>
        <v>3772.6884000000005</v>
      </c>
      <c r="F7" s="553"/>
      <c r="G7" s="380"/>
      <c r="H7" s="794">
        <f>(('[1]TITAN 1000 &amp; 1200'!Z7*'[1]MARK UP FOR RETAIL'!$D$9)*'[1]MARK UP FOR RETAIL'!$D$11)*'[1]MARK UP FOR RETAIL'!$D$5</f>
        <v>393.23880000000003</v>
      </c>
      <c r="I7" s="795"/>
      <c r="J7" s="113">
        <f>(('[1]TITAN 1000 &amp; 1200'!AB7*'[1]MARK UP FOR RETAIL'!$D$11)*'[1]MARK UP FOR RETAIL'!$D$5)</f>
        <v>752.97600000000023</v>
      </c>
      <c r="K7" s="445"/>
      <c r="L7" s="379">
        <f>(('[1]TITAN 1000 &amp; 1200'!AD7*'[1]MARK UP FOR RETAIL'!$D$11)*'[1]MARK UP FOR RETAIL'!$D$5)</f>
        <v>1437.3612000000001</v>
      </c>
      <c r="M7" s="380"/>
      <c r="N7" s="379">
        <f>(('[1]TITAN 1000 &amp; 1200'!AF7*'[1]MARK UP FOR RETAIL'!$D$11)*'[1]MARK UP FOR RETAIL'!$D$5)</f>
        <v>206.5986</v>
      </c>
      <c r="O7" s="380"/>
    </row>
    <row r="8" spans="1:15" ht="15.6">
      <c r="A8" s="96" t="s">
        <v>226</v>
      </c>
      <c r="B8" s="52">
        <v>4</v>
      </c>
      <c r="C8" s="127">
        <v>1</v>
      </c>
      <c r="D8" s="670"/>
      <c r="E8" s="379">
        <f>((('[1]TITAN 1000 &amp; 1200'!W8*'[1]MARK UP FOR RETAIL'!$D$9)*'[1]MARK UP FOR RETAIL'!$D$11)*'[1]MARK UP FOR RETAIL'!$D$5)+'[1]MARK UP FOR RETAIL'!$G$5</f>
        <v>4341.0816000000004</v>
      </c>
      <c r="F8" s="553"/>
      <c r="G8" s="380"/>
      <c r="H8" s="794">
        <f>(('[1]TITAN 1000 &amp; 1200'!Z8*'[1]MARK UP FOR RETAIL'!$D$9)*'[1]MARK UP FOR RETAIL'!$D$11)*'[1]MARK UP FOR RETAIL'!$D$5</f>
        <v>437.88600000000002</v>
      </c>
      <c r="I8" s="795"/>
      <c r="J8" s="113">
        <f>(('[1]TITAN 1000 &amp; 1200'!AB8*'[1]MARK UP FOR RETAIL'!$D$11)*'[1]MARK UP FOR RETAIL'!$D$5)</f>
        <v>820.10880000000009</v>
      </c>
      <c r="K8" s="445"/>
      <c r="L8" s="379">
        <f>(('[1]TITAN 1000 &amp; 1200'!AD8*'[1]MARK UP FOR RETAIL'!$D$11)*'[1]MARK UP FOR RETAIL'!$D$5)</f>
        <v>1707.5286000000001</v>
      </c>
      <c r="M8" s="380"/>
      <c r="N8" s="379">
        <f>(('[1]TITAN 1000 &amp; 1200'!AF8*'[1]MARK UP FOR RETAIL'!$D$11)*'[1]MARK UP FOR RETAIL'!$D$5)</f>
        <v>234.85140000000001</v>
      </c>
      <c r="O8" s="380"/>
    </row>
    <row r="9" spans="1:15" ht="15.6">
      <c r="A9" s="96" t="s">
        <v>227</v>
      </c>
      <c r="B9" s="52">
        <v>4</v>
      </c>
      <c r="C9" s="127">
        <v>1</v>
      </c>
      <c r="D9" s="670"/>
      <c r="E9" s="379">
        <f>((('[1]TITAN 1000 &amp; 1200'!W9*'[1]MARK UP FOR RETAIL'!$D$9)*'[1]MARK UP FOR RETAIL'!$D$11)*'[1]MARK UP FOR RETAIL'!$D$5)+'[1]MARK UP FOR RETAIL'!$G$5</f>
        <v>4875.1308000000008</v>
      </c>
      <c r="F9" s="553"/>
      <c r="G9" s="380"/>
      <c r="H9" s="794">
        <f>(('[1]TITAN 1000 &amp; 1200'!Z9*'[1]MARK UP FOR RETAIL'!$D$9)*'[1]MARK UP FOR RETAIL'!$D$11)*'[1]MARK UP FOR RETAIL'!$D$5</f>
        <v>518.59440000000006</v>
      </c>
      <c r="I9" s="795"/>
      <c r="J9" s="113">
        <f>(('[1]TITAN 1000 &amp; 1200'!AB9*'[1]MARK UP FOR RETAIL'!$D$11)*'[1]MARK UP FOR RETAIL'!$D$5)</f>
        <v>890.87040000000025</v>
      </c>
      <c r="K9" s="445"/>
      <c r="L9" s="379">
        <f>(('[1]TITAN 1000 &amp; 1200'!AD9*'[1]MARK UP FOR RETAIL'!$D$11)*'[1]MARK UP FOR RETAIL'!$D$5)</f>
        <v>1855.8558000000003</v>
      </c>
      <c r="M9" s="380"/>
      <c r="N9" s="379">
        <f>(('[1]TITAN 1000 &amp; 1200'!AF9*'[1]MARK UP FOR RETAIL'!$D$11)*'[1]MARK UP FOR RETAIL'!$D$5)</f>
        <v>278.99639999999999</v>
      </c>
      <c r="O9" s="380"/>
    </row>
    <row r="10" spans="1:15" ht="15.6">
      <c r="A10" s="96" t="s">
        <v>228</v>
      </c>
      <c r="B10" s="52">
        <v>6</v>
      </c>
      <c r="C10" s="127">
        <v>2</v>
      </c>
      <c r="D10" s="670"/>
      <c r="E10" s="379">
        <f>((('[1]TITAN 1000 &amp; 1200'!W10*'[1]MARK UP FOR RETAIL'!$D$9)*'[1]MARK UP FOR RETAIL'!$D$11)*'[1]MARK UP FOR RETAIL'!$D$5)+'[1]MARK UP FOR RETAIL'!$G$5</f>
        <v>5508.7776000000003</v>
      </c>
      <c r="F10" s="553"/>
      <c r="G10" s="380"/>
      <c r="H10" s="794">
        <f>(('[1]TITAN 1000 &amp; 1200'!Z10*'[1]MARK UP FOR RETAIL'!$D$9)*'[1]MARK UP FOR RETAIL'!$D$11)*'[1]MARK UP FOR RETAIL'!$D$5</f>
        <v>564.9588</v>
      </c>
      <c r="I10" s="795"/>
      <c r="J10" s="113">
        <f>(('[1]TITAN 1000 &amp; 1200'!AB10*'[1]MARK UP FOR RETAIL'!$D$11)*'[1]MARK UP FOR RETAIL'!$D$5)</f>
        <v>963.44640000000004</v>
      </c>
      <c r="K10" s="445"/>
      <c r="L10" s="379">
        <f>(('[1]TITAN 1000 &amp; 1200'!AD10*'[1]MARK UP FOR RETAIL'!$D$11)*'[1]MARK UP FOR RETAIL'!$D$5)</f>
        <v>2173.6998000000003</v>
      </c>
      <c r="M10" s="380"/>
      <c r="N10" s="379">
        <f>(('[1]TITAN 1000 &amp; 1200'!AF10*'[1]MARK UP FOR RETAIL'!$D$11)*'[1]MARK UP FOR RETAIL'!$D$5)</f>
        <v>333.73620000000005</v>
      </c>
      <c r="O10" s="380"/>
    </row>
    <row r="11" spans="1:15" ht="15.6">
      <c r="A11" s="101" t="s">
        <v>229</v>
      </c>
      <c r="B11" s="62">
        <v>6</v>
      </c>
      <c r="C11" s="128">
        <v>2</v>
      </c>
      <c r="D11" s="670"/>
      <c r="E11" s="379">
        <f>((('[1]TITAN 1000 &amp; 1200'!W11*'[1]MARK UP FOR RETAIL'!$D$9)*'[1]MARK UP FOR RETAIL'!$D$11)*'[1]MARK UP FOR RETAIL'!$D$5)+'[1]MARK UP FOR RETAIL'!$G$5</f>
        <v>6056.5644000000002</v>
      </c>
      <c r="F11" s="553"/>
      <c r="G11" s="380"/>
      <c r="H11" s="794">
        <f>(('[1]TITAN 1000 &amp; 1200'!Z11*'[1]MARK UP FOR RETAIL'!$D$9)*'[1]MARK UP FOR RETAIL'!$D$11)*'[1]MARK UP FOR RETAIL'!$D$5</f>
        <v>621.62639999999999</v>
      </c>
      <c r="I11" s="795"/>
      <c r="J11" s="113">
        <f>(('[1]TITAN 1000 &amp; 1200'!AB11*'[1]MARK UP FOR RETAIL'!$D$11)*'[1]MARK UP FOR RETAIL'!$D$5)</f>
        <v>1034.2080000000001</v>
      </c>
      <c r="K11" s="445"/>
      <c r="L11" s="379">
        <f>(('[1]TITAN 1000 &amp; 1200'!AD11*'[1]MARK UP FOR RETAIL'!$D$11)*'[1]MARK UP FOR RETAIL'!$D$5)</f>
        <v>2369.7036000000003</v>
      </c>
      <c r="M11" s="380"/>
      <c r="N11" s="379">
        <f>(('[1]TITAN 1000 &amp; 1200'!AF11*'[1]MARK UP FOR RETAIL'!$D$11)*'[1]MARK UP FOR RETAIL'!$D$5)</f>
        <v>386.71020000000004</v>
      </c>
      <c r="O11" s="380"/>
    </row>
    <row r="12" spans="1:15" ht="15.75" customHeight="1">
      <c r="A12" s="552" t="s">
        <v>230</v>
      </c>
      <c r="B12" s="552"/>
      <c r="C12" s="527"/>
      <c r="D12" s="670"/>
      <c r="E12" s="379">
        <f>((('[1]TITAN 1000 &amp; 1200'!W12*'[1]MARK UP FOR RETAIL'!$D$9)*'[1]MARK UP FOR RETAIL'!$D$11)*'[1]MARK UP FOR RETAIL'!$D$5)</f>
        <v>298.7928</v>
      </c>
      <c r="F12" s="553"/>
      <c r="G12" s="553"/>
      <c r="H12" s="553"/>
      <c r="I12" s="380"/>
      <c r="J12" s="120" t="s">
        <v>23</v>
      </c>
      <c r="K12" s="445"/>
      <c r="L12" s="379">
        <f>(('[1]TITAN 1000 &amp; 1200'!AD12*'[1]MARK UP FOR RETAIL'!$D$11)*'[1]MARK UP FOR RETAIL'!$D$5)</f>
        <v>151.85880000000003</v>
      </c>
      <c r="M12" s="380"/>
      <c r="N12" s="574" t="s">
        <v>23</v>
      </c>
      <c r="O12" s="575"/>
    </row>
    <row r="13" spans="1:15" ht="15.75" customHeight="1">
      <c r="A13" s="807" t="s">
        <v>182</v>
      </c>
      <c r="B13" s="807"/>
      <c r="C13" s="808"/>
      <c r="D13" s="521"/>
      <c r="E13" s="379">
        <f>((('[1]TITAN 1000 &amp; 1200'!W13*'[1]MARK UP FOR RETAIL'!$D$9)*'[1]MARK UP FOR RETAIL'!$D$11)*'[1]MARK UP FOR RETAIL'!$D$5)</f>
        <v>688.59720000000004</v>
      </c>
      <c r="F13" s="553"/>
      <c r="G13" s="380"/>
      <c r="H13" s="794">
        <f>(('[1]TITAN 1000 &amp; 1200'!Z13*'[1]MARK UP FOR RETAIL'!$D$9)*'[1]MARK UP FOR RETAIL'!$D$11)*'[1]MARK UP FOR RETAIL'!$D$5</f>
        <v>187.1748</v>
      </c>
      <c r="I13" s="795"/>
      <c r="J13" s="113">
        <f>(('[1]TITAN 1000 &amp; 1200'!AB13*'[1]MARK UP FOR RETAIL'!$D$11)*'[1]MARK UP FOR RETAIL'!$D$5)</f>
        <v>128.82240000000002</v>
      </c>
      <c r="K13" s="445"/>
      <c r="L13" s="379">
        <f>(('[1]TITAN 1000 &amp; 1200'!AD13*'[1]MARK UP FOR RETAIL'!$D$11)*'[1]MARK UP FOR RETAIL'!$D$5)</f>
        <v>229.55400000000003</v>
      </c>
      <c r="M13" s="380"/>
      <c r="N13" s="379">
        <f>(('[1]TITAN 1000 &amp; 1200'!AF13*'[1]MARK UP FOR RETAIL'!$D$11)*'[1]MARK UP FOR RETAIL'!$D$5)</f>
        <v>61.803000000000019</v>
      </c>
      <c r="O13" s="380"/>
    </row>
    <row r="14" spans="1:15" ht="15.6">
      <c r="A14" s="805" t="s">
        <v>25</v>
      </c>
      <c r="B14" s="806"/>
      <c r="C14" s="806"/>
      <c r="D14" s="134"/>
      <c r="E14" s="405">
        <f>((('[1]TITAN 1000 &amp; 1200'!W14*'[1]MARK UP FOR RETAIL'!$D$9)*'[1]MARK UP FOR RETAIL'!$D$11)*'[1]MARK UP FOR RETAIL'!$D$5)</f>
        <v>-230.10480000000001</v>
      </c>
      <c r="F14" s="626"/>
      <c r="G14" s="406"/>
      <c r="H14" s="796">
        <f>(('[1]TITAN 1000 &amp; 1200'!Z14*'[1]MARK UP FOR RETAIL'!$D$9)*'[1]MARK UP FOR RETAIL'!$D$11)*'[1]MARK UP FOR RETAIL'!$D$5</f>
        <v>-49.7988</v>
      </c>
      <c r="I14" s="797"/>
      <c r="J14" s="135"/>
      <c r="K14" s="801"/>
      <c r="L14" s="405">
        <f>(('[1]TITAN 1000 &amp; 1200'!AD14*'[1]MARK UP FOR RETAIL'!$D$11)*'[1]MARK UP FOR RETAIL'!$D$5)</f>
        <v>-144.79560000000004</v>
      </c>
      <c r="M14" s="406"/>
      <c r="N14" s="405">
        <f>(('[1]TITAN 1000 &amp; 1200'!AF14*'[1]MARK UP FOR RETAIL'!$D$11)*'[1]MARK UP FOR RETAIL'!$D$5)</f>
        <v>-35.316000000000003</v>
      </c>
      <c r="O14" s="406"/>
    </row>
    <row r="15" spans="1:15" ht="15.6">
      <c r="A15" s="800" t="s">
        <v>248</v>
      </c>
      <c r="B15" s="800"/>
      <c r="C15" s="800"/>
      <c r="D15" s="800"/>
      <c r="E15" s="800"/>
      <c r="F15" s="800"/>
      <c r="G15" s="800"/>
      <c r="H15" s="800"/>
      <c r="I15" s="800"/>
      <c r="J15" s="800"/>
      <c r="K15" s="800"/>
      <c r="L15" s="800"/>
      <c r="M15" s="800"/>
      <c r="N15" s="800"/>
      <c r="O15" s="800"/>
    </row>
    <row r="16" spans="1:15" ht="15.6">
      <c r="A16" s="793" t="s">
        <v>242</v>
      </c>
      <c r="B16" s="793"/>
      <c r="C16" s="793"/>
      <c r="D16" s="793"/>
      <c r="E16" s="793"/>
      <c r="F16" s="793"/>
      <c r="G16" s="793"/>
      <c r="H16" s="793"/>
      <c r="I16" s="793"/>
      <c r="J16" s="793"/>
      <c r="K16" s="793"/>
      <c r="L16" s="793"/>
      <c r="M16" s="793"/>
      <c r="N16" s="793"/>
      <c r="O16" s="793"/>
    </row>
    <row r="17" spans="1:15" ht="15.75" customHeight="1">
      <c r="A17" s="798" t="s">
        <v>249</v>
      </c>
      <c r="B17" s="798"/>
      <c r="C17" s="798"/>
      <c r="D17" s="798"/>
      <c r="E17" s="798"/>
      <c r="F17" s="798"/>
      <c r="G17" s="798"/>
      <c r="H17" s="798"/>
      <c r="I17" s="798"/>
      <c r="J17" s="798"/>
      <c r="K17" s="136"/>
      <c r="L17" s="136"/>
      <c r="M17" s="136"/>
      <c r="N17" s="136"/>
      <c r="O17" s="136"/>
    </row>
    <row r="18" spans="1:15" ht="15.6">
      <c r="A18" s="799"/>
      <c r="B18" s="799"/>
      <c r="C18" s="799"/>
      <c r="D18" s="799"/>
      <c r="E18" s="799"/>
      <c r="F18" s="799"/>
      <c r="G18" s="799"/>
      <c r="H18" s="799"/>
      <c r="I18" s="799"/>
      <c r="J18" s="799"/>
      <c r="K18" s="137"/>
      <c r="L18" s="138">
        <f>(('[1]TITAN 1000 &amp; 1200'!AD17*'[1]MARK UP FOR RETAIL'!$D$11)*'[1]MARK UP FOR RETAIL'!$D$5)</f>
        <v>307.37880000000007</v>
      </c>
      <c r="M18" s="137"/>
      <c r="N18" s="137"/>
      <c r="O18" s="137"/>
    </row>
    <row r="19" spans="1:15" ht="15.6">
      <c r="A19" s="139"/>
      <c r="B19" s="139"/>
      <c r="C19" s="139"/>
      <c r="D19" s="139"/>
      <c r="E19" s="139"/>
      <c r="F19" s="140"/>
      <c r="G19" s="139"/>
      <c r="H19" s="11"/>
      <c r="I19" s="11"/>
      <c r="J19" s="11"/>
      <c r="K19" s="11"/>
      <c r="L19" s="11"/>
      <c r="M19" s="11"/>
    </row>
    <row r="20" spans="1:15" ht="15.6">
      <c r="A20" s="139"/>
      <c r="B20" s="139"/>
      <c r="C20" s="139"/>
      <c r="D20" s="139"/>
      <c r="E20" s="139"/>
      <c r="F20" s="140"/>
      <c r="G20" s="139"/>
      <c r="H20" s="11"/>
      <c r="I20" s="11"/>
      <c r="J20" s="11"/>
      <c r="K20" s="11"/>
      <c r="L20" s="11"/>
      <c r="M20" s="11"/>
    </row>
    <row r="21" spans="1:15" ht="44.4">
      <c r="A21" s="766" t="s">
        <v>250</v>
      </c>
      <c r="B21" s="802"/>
      <c r="C21" s="802"/>
      <c r="D21" s="802"/>
      <c r="E21" s="802"/>
      <c r="F21" s="802"/>
      <c r="G21" s="802"/>
      <c r="H21" s="802"/>
      <c r="I21" s="802"/>
      <c r="J21" s="802"/>
      <c r="K21" s="802"/>
      <c r="L21" s="802"/>
      <c r="M21" s="802"/>
      <c r="N21" s="802"/>
      <c r="O21" s="803"/>
    </row>
    <row r="22" spans="1:15" ht="20.25" customHeight="1">
      <c r="A22" s="777" t="s">
        <v>217</v>
      </c>
      <c r="B22" s="777"/>
      <c r="C22" s="777"/>
      <c r="D22" s="141"/>
      <c r="E22" s="403" t="s">
        <v>245</v>
      </c>
      <c r="F22" s="403"/>
      <c r="G22" s="403"/>
      <c r="H22" s="11"/>
      <c r="I22" s="11"/>
      <c r="J22" s="11"/>
      <c r="K22" s="11"/>
      <c r="L22" s="524"/>
      <c r="M22" s="524"/>
      <c r="N22" s="524"/>
      <c r="O22" s="524"/>
    </row>
    <row r="23" spans="1:15" ht="20.399999999999999">
      <c r="A23" s="777"/>
      <c r="B23" s="777"/>
      <c r="C23" s="777"/>
      <c r="D23" s="141"/>
      <c r="E23" s="403"/>
      <c r="F23" s="403"/>
      <c r="G23" s="403"/>
      <c r="H23" s="12"/>
      <c r="I23" s="12"/>
      <c r="J23" s="12"/>
      <c r="K23" s="12"/>
      <c r="L23" s="525"/>
      <c r="M23" s="525"/>
      <c r="N23" s="525"/>
      <c r="O23" s="525"/>
    </row>
    <row r="24" spans="1:15" ht="20.399999999999999">
      <c r="A24" s="777"/>
      <c r="B24" s="777"/>
      <c r="C24" s="777"/>
      <c r="D24" s="141"/>
      <c r="E24" s="438"/>
      <c r="F24" s="438"/>
      <c r="G24" s="438"/>
      <c r="H24" s="12"/>
      <c r="I24" s="12"/>
      <c r="J24" s="12"/>
      <c r="K24" s="12"/>
      <c r="L24" s="782" t="s">
        <v>482</v>
      </c>
      <c r="M24" s="782"/>
      <c r="N24" s="783" t="s">
        <v>483</v>
      </c>
      <c r="O24" s="784"/>
    </row>
    <row r="25" spans="1:15" ht="47.25" customHeight="1">
      <c r="A25" s="13" t="s">
        <v>40</v>
      </c>
      <c r="B25" s="51" t="s">
        <v>5</v>
      </c>
      <c r="C25" s="51" t="s">
        <v>119</v>
      </c>
      <c r="D25" s="51" t="s">
        <v>6</v>
      </c>
      <c r="E25" s="492" t="s">
        <v>485</v>
      </c>
      <c r="F25" s="492"/>
      <c r="G25" s="492"/>
      <c r="H25" s="492" t="s">
        <v>246</v>
      </c>
      <c r="I25" s="492"/>
      <c r="J25" s="51" t="s">
        <v>44</v>
      </c>
      <c r="K25" s="624"/>
      <c r="L25" s="789" t="s">
        <v>484</v>
      </c>
      <c r="M25" s="790"/>
      <c r="N25" s="790"/>
      <c r="O25" s="791"/>
    </row>
    <row r="26" spans="1:15" ht="25.5" customHeight="1">
      <c r="A26" s="96" t="s">
        <v>235</v>
      </c>
      <c r="B26" s="52">
        <v>2</v>
      </c>
      <c r="C26" s="52">
        <v>1</v>
      </c>
      <c r="D26" s="454" t="s">
        <v>247</v>
      </c>
      <c r="E26" s="379">
        <f>((('[1]TITAN 1000 &amp; 1200'!W26*'[1]MARK UP FOR RETAIL'!$D$9)*'[1]MARK UP FOR RETAIL'!$D$11)*'[1]MARK UP FOR RETAIL'!$D$5)+'[1]MARK UP FOR RETAIL'!$G$5</f>
        <v>3734.9100000000003</v>
      </c>
      <c r="F26" s="553"/>
      <c r="G26" s="380"/>
      <c r="H26" s="794">
        <f>(('[1]TITAN 1000 &amp; 1200'!Z26*'[1]MARK UP FOR RETAIL'!$D$9)*'[1]MARK UP FOR RETAIL'!$D$11)*'[1]MARK UP FOR RETAIL'!$D$5</f>
        <v>377.78400000000005</v>
      </c>
      <c r="I26" s="795"/>
      <c r="J26" s="113">
        <f>(('[1]TITAN 1000 &amp; 1200'!AB26*'[1]MARK UP FOR RETAIL'!$D$11)*'[1]MARK UP FOR RETAIL'!$D$5)</f>
        <v>713.05920000000003</v>
      </c>
      <c r="K26" s="624"/>
      <c r="L26" s="379">
        <f>(('[1]TITAN 1000 &amp; 1200'!AD26*'[1]MARK UP FOR RETAIL'!$D$11)*'[1]MARK UP FOR RETAIL'!$D$5)</f>
        <v>1280.2050000000002</v>
      </c>
      <c r="M26" s="380"/>
      <c r="N26" s="379">
        <f>(('[1]TITAN 1000 &amp; 1200'!AF26*'[1]MARK UP FOR RETAIL'!$D$11)*'[1]MARK UP FOR RETAIL'!$D$5)</f>
        <v>190.70640000000003</v>
      </c>
      <c r="O26" s="380"/>
    </row>
    <row r="27" spans="1:15" ht="15.6">
      <c r="A27" s="96" t="s">
        <v>236</v>
      </c>
      <c r="B27" s="52">
        <v>2</v>
      </c>
      <c r="C27" s="52">
        <v>1</v>
      </c>
      <c r="D27" s="485"/>
      <c r="E27" s="379">
        <f>((('[1]TITAN 1000 &amp; 1200'!W27*'[1]MARK UP FOR RETAIL'!$D$9)*'[1]MARK UP FOR RETAIL'!$D$11)*'[1]MARK UP FOR RETAIL'!$D$5)+'[1]MARK UP FOR RETAIL'!$G$5</f>
        <v>4342.7988000000005</v>
      </c>
      <c r="F27" s="553"/>
      <c r="G27" s="380"/>
      <c r="H27" s="794">
        <f>(('[1]TITAN 1000 &amp; 1200'!Z27*'[1]MARK UP FOR RETAIL'!$D$9)*'[1]MARK UP FOR RETAIL'!$D$11)*'[1]MARK UP FOR RETAIL'!$D$5</f>
        <v>429.3</v>
      </c>
      <c r="I27" s="795"/>
      <c r="J27" s="113">
        <f>(('[1]TITAN 1000 &amp; 1200'!AB27*'[1]MARK UP FOR RETAIL'!$D$11)*'[1]MARK UP FOR RETAIL'!$D$5)</f>
        <v>787.44960000000015</v>
      </c>
      <c r="K27" s="624"/>
      <c r="L27" s="379">
        <f>(('[1]TITAN 1000 &amp; 1200'!AD27*'[1]MARK UP FOR RETAIL'!$D$11)*'[1]MARK UP FOR RETAIL'!$D$5)</f>
        <v>1476.2088000000001</v>
      </c>
      <c r="M27" s="380"/>
      <c r="N27" s="379">
        <f>(('[1]TITAN 1000 &amp; 1200'!AF27*'[1]MARK UP FOR RETAIL'!$D$11)*'[1]MARK UP FOR RETAIL'!$D$5)</f>
        <v>213.66180000000003</v>
      </c>
      <c r="O27" s="380"/>
    </row>
    <row r="28" spans="1:15" ht="15.6">
      <c r="A28" s="96" t="s">
        <v>237</v>
      </c>
      <c r="B28" s="52">
        <v>4</v>
      </c>
      <c r="C28" s="52">
        <v>1</v>
      </c>
      <c r="D28" s="485"/>
      <c r="E28" s="379">
        <f>((('[1]TITAN 1000 &amp; 1200'!W28*'[1]MARK UP FOR RETAIL'!$D$9)*'[1]MARK UP FOR RETAIL'!$D$11)*'[1]MARK UP FOR RETAIL'!$D$5)+'[1]MARK UP FOR RETAIL'!$G$5</f>
        <v>4997.0520000000006</v>
      </c>
      <c r="F28" s="553"/>
      <c r="G28" s="380"/>
      <c r="H28" s="794">
        <f>(('[1]TITAN 1000 &amp; 1200'!Z28*'[1]MARK UP FOR RETAIL'!$D$9)*'[1]MARK UP FOR RETAIL'!$D$11)*'[1]MARK UP FOR RETAIL'!$D$5</f>
        <v>475.6644</v>
      </c>
      <c r="I28" s="795"/>
      <c r="J28" s="113">
        <f>(('[1]TITAN 1000 &amp; 1200'!AB28*'[1]MARK UP FOR RETAIL'!$D$11)*'[1]MARK UP FOR RETAIL'!$D$5)</f>
        <v>856.3968000000001</v>
      </c>
      <c r="K28" s="624"/>
      <c r="L28" s="379">
        <f>(('[1]TITAN 1000 &amp; 1200'!AD28*'[1]MARK UP FOR RETAIL'!$D$11)*'[1]MARK UP FOR RETAIL'!$D$5)</f>
        <v>1751.6735999999999</v>
      </c>
      <c r="M28" s="380"/>
      <c r="N28" s="379">
        <f>(('[1]TITAN 1000 &amp; 1200'!AF28*'[1]MARK UP FOR RETAIL'!$D$11)*'[1]MARK UP FOR RETAIL'!$D$5)</f>
        <v>240.14880000000002</v>
      </c>
      <c r="O28" s="380"/>
    </row>
    <row r="29" spans="1:15" ht="15.6">
      <c r="A29" s="96" t="s">
        <v>238</v>
      </c>
      <c r="B29" s="52">
        <v>4</v>
      </c>
      <c r="C29" s="52">
        <v>1</v>
      </c>
      <c r="D29" s="485"/>
      <c r="E29" s="379">
        <f>((('[1]TITAN 1000 &amp; 1200'!W29*'[1]MARK UP FOR RETAIL'!$D$9)*'[1]MARK UP FOR RETAIL'!$D$11)*'[1]MARK UP FOR RETAIL'!$D$5)+'[1]MARK UP FOR RETAIL'!$G$5</f>
        <v>5628.9816000000001</v>
      </c>
      <c r="F29" s="553"/>
      <c r="G29" s="380"/>
      <c r="H29" s="794">
        <f>(('[1]TITAN 1000 &amp; 1200'!Z29*'[1]MARK UP FOR RETAIL'!$D$9)*'[1]MARK UP FOR RETAIL'!$D$11)*'[1]MARK UP FOR RETAIL'!$D$5</f>
        <v>566.67600000000004</v>
      </c>
      <c r="I29" s="795"/>
      <c r="J29" s="113">
        <f>(('[1]TITAN 1000 &amp; 1200'!AB29*'[1]MARK UP FOR RETAIL'!$D$11)*'[1]MARK UP FOR RETAIL'!$D$5)</f>
        <v>928.97280000000012</v>
      </c>
      <c r="K29" s="624"/>
      <c r="L29" s="379">
        <f>(('[1]TITAN 1000 &amp; 1200'!AD29*'[1]MARK UP FOR RETAIL'!$D$11)*'[1]MARK UP FOR RETAIL'!$D$5)</f>
        <v>1938.8484000000003</v>
      </c>
      <c r="M29" s="380"/>
      <c r="N29" s="379">
        <f>(('[1]TITAN 1000 &amp; 1200'!AF29*'[1]MARK UP FOR RETAIL'!$D$11)*'[1]MARK UP FOR RETAIL'!$D$5)</f>
        <v>294.88860000000005</v>
      </c>
      <c r="O29" s="380"/>
    </row>
    <row r="30" spans="1:15" ht="15.6">
      <c r="A30" s="96" t="s">
        <v>239</v>
      </c>
      <c r="B30" s="52">
        <v>6</v>
      </c>
      <c r="C30" s="52">
        <v>2</v>
      </c>
      <c r="D30" s="485"/>
      <c r="E30" s="379">
        <f>((('[1]TITAN 1000 &amp; 1200'!W30*'[1]MARK UP FOR RETAIL'!$D$9)*'[1]MARK UP FOR RETAIL'!$D$11)*'[1]MARK UP FOR RETAIL'!$D$5)+'[1]MARK UP FOR RETAIL'!$G$5</f>
        <v>6362.2260000000006</v>
      </c>
      <c r="F30" s="553"/>
      <c r="G30" s="380"/>
      <c r="H30" s="794">
        <f>(('[1]TITAN 1000 &amp; 1200'!Z30*'[1]MARK UP FOR RETAIL'!$D$9)*'[1]MARK UP FOR RETAIL'!$D$11)*'[1]MARK UP FOR RETAIL'!$D$5</f>
        <v>619.90920000000006</v>
      </c>
      <c r="I30" s="795"/>
      <c r="J30" s="113">
        <f>(('[1]TITAN 1000 &amp; 1200'!AB30*'[1]MARK UP FOR RETAIL'!$D$11)*'[1]MARK UP FOR RETAIL'!$D$5)</f>
        <v>1001.5488000000001</v>
      </c>
      <c r="K30" s="624"/>
      <c r="L30" s="379">
        <f>(('[1]TITAN 1000 &amp; 1200'!AD30*'[1]MARK UP FOR RETAIL'!$D$11)*'[1]MARK UP FOR RETAIL'!$D$5)</f>
        <v>2254.9266000000002</v>
      </c>
      <c r="M30" s="380"/>
      <c r="N30" s="379">
        <f>(('[1]TITAN 1000 &amp; 1200'!AF30*'[1]MARK UP FOR RETAIL'!$D$11)*'[1]MARK UP FOR RETAIL'!$D$5)</f>
        <v>339.03360000000004</v>
      </c>
      <c r="O30" s="380"/>
    </row>
    <row r="31" spans="1:15" ht="15.6">
      <c r="A31" s="96" t="s">
        <v>240</v>
      </c>
      <c r="B31" s="52">
        <v>6</v>
      </c>
      <c r="C31" s="52">
        <v>2</v>
      </c>
      <c r="D31" s="485"/>
      <c r="E31" s="379">
        <f>((('[1]TITAN 1000 &amp; 1200'!W31*'[1]MARK UP FOR RETAIL'!$D$9)*'[1]MARK UP FOR RETAIL'!$D$11)*'[1]MARK UP FOR RETAIL'!$D$5)+'[1]MARK UP FOR RETAIL'!$G$5</f>
        <v>7031.9339999999993</v>
      </c>
      <c r="F31" s="553"/>
      <c r="G31" s="380"/>
      <c r="H31" s="794">
        <f>(('[1]TITAN 1000 &amp; 1200'!Z31*'[1]MARK UP FOR RETAIL'!$D$9)*'[1]MARK UP FOR RETAIL'!$D$11)*'[1]MARK UP FOR RETAIL'!$D$5</f>
        <v>671.42520000000013</v>
      </c>
      <c r="I31" s="795"/>
      <c r="J31" s="113">
        <f>(('[1]TITAN 1000 &amp; 1200'!AB31*'[1]MARK UP FOR RETAIL'!$D$11)*'[1]MARK UP FOR RETAIL'!$D$5)</f>
        <v>1072.3104000000003</v>
      </c>
      <c r="K31" s="624"/>
      <c r="L31" s="379">
        <f>(('[1]TITAN 1000 &amp; 1200'!AD31*'[1]MARK UP FOR RETAIL'!$D$11)*'[1]MARK UP FOR RETAIL'!$D$5)</f>
        <v>2479.1832000000004</v>
      </c>
      <c r="M31" s="380"/>
      <c r="N31" s="379">
        <f>(('[1]TITAN 1000 &amp; 1200'!AF31*'[1]MARK UP FOR RETAIL'!$D$11)*'[1]MARK UP FOR RETAIL'!$D$5)</f>
        <v>393.77340000000004</v>
      </c>
      <c r="O31" s="380"/>
    </row>
    <row r="32" spans="1:15" ht="15.75" customHeight="1">
      <c r="A32" s="552" t="s">
        <v>230</v>
      </c>
      <c r="B32" s="552"/>
      <c r="C32" s="552"/>
      <c r="D32" s="485"/>
      <c r="E32" s="379">
        <f>((('[1]TITAN 1000 &amp; 1200'!W32*'[1]MARK UP FOR RETAIL'!$D$9)*'[1]MARK UP FOR RETAIL'!$D$11)*'[1]MARK UP FOR RETAIL'!$D$5)</f>
        <v>298.7928</v>
      </c>
      <c r="F32" s="553"/>
      <c r="G32" s="553"/>
      <c r="H32" s="553"/>
      <c r="I32" s="380"/>
      <c r="J32" s="120" t="s">
        <v>23</v>
      </c>
      <c r="K32" s="624"/>
      <c r="L32" s="379">
        <f>(('[1]TITAN 1000 &amp; 1200'!AD32*'[1]MARK UP FOR RETAIL'!$D$11)*'[1]MARK UP FOR RETAIL'!$D$5)</f>
        <v>151.85880000000003</v>
      </c>
      <c r="M32" s="380"/>
      <c r="N32" s="574" t="s">
        <v>23</v>
      </c>
      <c r="O32" s="575"/>
    </row>
    <row r="33" spans="1:15" ht="15.75" customHeight="1">
      <c r="A33" s="552" t="s">
        <v>182</v>
      </c>
      <c r="B33" s="552"/>
      <c r="C33" s="552"/>
      <c r="D33" s="485"/>
      <c r="E33" s="379">
        <f>((('[1]TITAN 1000 &amp; 1200'!W33*'[1]MARK UP FOR RETAIL'!$D$9)*'[1]MARK UP FOR RETAIL'!$D$11)*'[1]MARK UP FOR RETAIL'!$D$5)</f>
        <v>808.80120000000011</v>
      </c>
      <c r="F33" s="553"/>
      <c r="G33" s="380"/>
      <c r="H33" s="794">
        <f>(('[1]TITAN 1000 &amp; 1200'!Z33*'[1]MARK UP FOR RETAIL'!$D$9)*'[1]MARK UP FOR RETAIL'!$D$11)*'[1]MARK UP FOR RETAIL'!$D$5</f>
        <v>200.91240000000002</v>
      </c>
      <c r="I33" s="795"/>
      <c r="J33" s="113">
        <f>(('[1]TITAN 1000 &amp; 1200'!AB33*'[1]MARK UP FOR RETAIL'!$D$11)*'[1]MARK UP FOR RETAIL'!$D$5)</f>
        <v>145.15200000000002</v>
      </c>
      <c r="K33" s="624"/>
      <c r="L33" s="379">
        <f>(('[1]TITAN 1000 &amp; 1200'!AD33*'[1]MARK UP FOR RETAIL'!$D$11)*'[1]MARK UP FOR RETAIL'!$D$5)</f>
        <v>236.6172</v>
      </c>
      <c r="M33" s="380"/>
      <c r="N33" s="379">
        <f>(('[1]TITAN 1000 &amp; 1200'!AF33*'[1]MARK UP FOR RETAIL'!$D$11)*'[1]MARK UP FOR RETAIL'!$D$5)</f>
        <v>75.929400000000015</v>
      </c>
      <c r="O33" s="380"/>
    </row>
    <row r="34" spans="1:15" ht="15.6">
      <c r="A34" s="805" t="s">
        <v>25</v>
      </c>
      <c r="B34" s="806"/>
      <c r="C34" s="806"/>
      <c r="D34" s="142"/>
      <c r="E34" s="405">
        <f>((('[1]TITAN 1000 &amp; 1200'!W34*'[1]MARK UP FOR RETAIL'!$D$9)*'[1]MARK UP FOR RETAIL'!$D$11)*'[1]MARK UP FOR RETAIL'!$D$5)</f>
        <v>-340.00560000000007</v>
      </c>
      <c r="F34" s="626"/>
      <c r="G34" s="406"/>
      <c r="H34" s="796">
        <f>(('[1]TITAN 1000 &amp; 1200'!Z34*'[1]MARK UP FOR RETAIL'!$D$9)*'[1]MARK UP FOR RETAIL'!$D$11)*'[1]MARK UP FOR RETAIL'!$D$5</f>
        <v>-56.667600000000014</v>
      </c>
      <c r="I34" s="797"/>
      <c r="J34" s="142"/>
      <c r="K34" s="624"/>
      <c r="L34" s="405">
        <f>(('[1]TITAN 1000 &amp; 1200'!AD34*'[1]MARK UP FOR RETAIL'!$D$11)*'[1]MARK UP FOR RETAIL'!$D$5)</f>
        <v>-165.98520000000002</v>
      </c>
      <c r="M34" s="406"/>
      <c r="N34" s="405">
        <f>(('[1]TITAN 1000 &amp; 1200'!AF34*'[1]MARK UP FOR RETAIL'!$D$11)*'[1]MARK UP FOR RETAIL'!$D$5)</f>
        <v>-40.613400000000006</v>
      </c>
      <c r="O34" s="406"/>
    </row>
    <row r="35" spans="1:15" ht="15.6">
      <c r="A35" s="792" t="s">
        <v>248</v>
      </c>
      <c r="B35" s="792"/>
      <c r="C35" s="792"/>
      <c r="D35" s="792"/>
      <c r="E35" s="792"/>
      <c r="F35" s="792"/>
      <c r="G35" s="792"/>
      <c r="H35" s="792"/>
      <c r="I35" s="792"/>
      <c r="J35" s="792"/>
      <c r="K35" s="792"/>
      <c r="L35" s="792"/>
      <c r="M35" s="792"/>
      <c r="N35" s="792"/>
      <c r="O35" s="792"/>
    </row>
    <row r="36" spans="1:15" ht="15.6">
      <c r="A36" s="793" t="s">
        <v>242</v>
      </c>
      <c r="B36" s="793"/>
      <c r="C36" s="793"/>
      <c r="D36" s="793"/>
      <c r="E36" s="793"/>
      <c r="F36" s="793"/>
      <c r="G36" s="793"/>
      <c r="H36" s="793"/>
      <c r="I36" s="793"/>
      <c r="J36" s="793"/>
      <c r="K36" s="793"/>
      <c r="L36" s="793"/>
      <c r="M36" s="793"/>
      <c r="N36" s="793"/>
      <c r="O36" s="793"/>
    </row>
    <row r="37" spans="1:15" ht="15.75" customHeight="1">
      <c r="A37" s="798" t="s">
        <v>249</v>
      </c>
      <c r="B37" s="798"/>
      <c r="C37" s="798"/>
      <c r="D37" s="798"/>
      <c r="E37" s="798"/>
      <c r="F37" s="798"/>
      <c r="G37" s="798"/>
      <c r="H37" s="798"/>
      <c r="I37" s="798"/>
      <c r="J37" s="798"/>
      <c r="K37" s="136"/>
      <c r="L37" s="136"/>
      <c r="M37" s="136"/>
      <c r="N37" s="136"/>
      <c r="O37" s="136"/>
    </row>
    <row r="38" spans="1:15" ht="15.6">
      <c r="A38" s="799"/>
      <c r="B38" s="799"/>
      <c r="C38" s="799"/>
      <c r="D38" s="799"/>
      <c r="E38" s="799"/>
      <c r="F38" s="799"/>
      <c r="G38" s="799"/>
      <c r="H38" s="799"/>
      <c r="I38" s="799"/>
      <c r="J38" s="804"/>
      <c r="K38" s="143"/>
      <c r="L38" s="144">
        <f>(('[1]TITAN 1000 &amp; 1200'!AD37*'[1]MARK UP FOR RETAIL'!$D$11)*'[1]MARK UP FOR RETAIL'!$D$5)</f>
        <v>307.37880000000007</v>
      </c>
      <c r="M38" s="143"/>
      <c r="N38" s="137"/>
      <c r="O38" s="137"/>
    </row>
  </sheetData>
  <mergeCells count="104">
    <mergeCell ref="A1:O1"/>
    <mergeCell ref="A2:C4"/>
    <mergeCell ref="L2:O3"/>
    <mergeCell ref="L4:M4"/>
    <mergeCell ref="N4:O4"/>
    <mergeCell ref="A37:J38"/>
    <mergeCell ref="E12:I12"/>
    <mergeCell ref="E32:I32"/>
    <mergeCell ref="E2:G4"/>
    <mergeCell ref="E22:G24"/>
    <mergeCell ref="A34:C34"/>
    <mergeCell ref="H6:I6"/>
    <mergeCell ref="E7:G7"/>
    <mergeCell ref="H7:I7"/>
    <mergeCell ref="E8:G8"/>
    <mergeCell ref="E11:G11"/>
    <mergeCell ref="H11:I11"/>
    <mergeCell ref="E5:G5"/>
    <mergeCell ref="H5:I5"/>
    <mergeCell ref="A12:C12"/>
    <mergeCell ref="A13:C13"/>
    <mergeCell ref="A16:O16"/>
    <mergeCell ref="A14:C14"/>
    <mergeCell ref="A21:O21"/>
    <mergeCell ref="A17:J18"/>
    <mergeCell ref="H14:I14"/>
    <mergeCell ref="A15:O15"/>
    <mergeCell ref="L14:M14"/>
    <mergeCell ref="N14:O14"/>
    <mergeCell ref="K5:K14"/>
    <mergeCell ref="D6:D13"/>
    <mergeCell ref="E6:G6"/>
    <mergeCell ref="H8:I8"/>
    <mergeCell ref="E9:G9"/>
    <mergeCell ref="H9:I9"/>
    <mergeCell ref="E10:G10"/>
    <mergeCell ref="H10:I10"/>
    <mergeCell ref="E13:G13"/>
    <mergeCell ref="H13:I13"/>
    <mergeCell ref="E14:G14"/>
    <mergeCell ref="L7:M7"/>
    <mergeCell ref="L6:M6"/>
    <mergeCell ref="N8:O8"/>
    <mergeCell ref="N7:O7"/>
    <mergeCell ref="L8:M8"/>
    <mergeCell ref="E26:G26"/>
    <mergeCell ref="H26:I26"/>
    <mergeCell ref="E27:G27"/>
    <mergeCell ref="H27:I27"/>
    <mergeCell ref="E28:G28"/>
    <mergeCell ref="H28:I28"/>
    <mergeCell ref="H29:I29"/>
    <mergeCell ref="A22:C24"/>
    <mergeCell ref="L22:O23"/>
    <mergeCell ref="L24:M24"/>
    <mergeCell ref="N24:O24"/>
    <mergeCell ref="E34:G34"/>
    <mergeCell ref="A35:O35"/>
    <mergeCell ref="A36:O36"/>
    <mergeCell ref="A32:C32"/>
    <mergeCell ref="A33:C33"/>
    <mergeCell ref="E33:G33"/>
    <mergeCell ref="H33:I33"/>
    <mergeCell ref="K25:K34"/>
    <mergeCell ref="D26:D33"/>
    <mergeCell ref="H34:I34"/>
    <mergeCell ref="L27:M27"/>
    <mergeCell ref="L26:M26"/>
    <mergeCell ref="N28:O28"/>
    <mergeCell ref="N27:O27"/>
    <mergeCell ref="N26:O26"/>
    <mergeCell ref="L34:M34"/>
    <mergeCell ref="E30:G30"/>
    <mergeCell ref="H30:I30"/>
    <mergeCell ref="L28:M28"/>
    <mergeCell ref="E31:G31"/>
    <mergeCell ref="H31:I31"/>
    <mergeCell ref="E25:G25"/>
    <mergeCell ref="H25:I25"/>
    <mergeCell ref="E29:G29"/>
    <mergeCell ref="L5:O5"/>
    <mergeCell ref="L25:O25"/>
    <mergeCell ref="N34:O34"/>
    <mergeCell ref="N33:O33"/>
    <mergeCell ref="N32:O32"/>
    <mergeCell ref="N31:O31"/>
    <mergeCell ref="N30:O30"/>
    <mergeCell ref="N29:O29"/>
    <mergeCell ref="L33:M33"/>
    <mergeCell ref="L32:M32"/>
    <mergeCell ref="L31:M31"/>
    <mergeCell ref="L30:M30"/>
    <mergeCell ref="L29:M29"/>
    <mergeCell ref="N13:O13"/>
    <mergeCell ref="N12:O12"/>
    <mergeCell ref="N11:O11"/>
    <mergeCell ref="N10:O10"/>
    <mergeCell ref="N9:O9"/>
    <mergeCell ref="L13:M13"/>
    <mergeCell ref="L12:M12"/>
    <mergeCell ref="L11:M11"/>
    <mergeCell ref="L10:M10"/>
    <mergeCell ref="L9:M9"/>
    <mergeCell ref="N6:O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N27"/>
  <sheetViews>
    <sheetView topLeftCell="A16" workbookViewId="0">
      <selection activeCell="A28" sqref="A28:N33"/>
    </sheetView>
  </sheetViews>
  <sheetFormatPr defaultRowHeight="14.4"/>
  <cols>
    <col min="6" max="6" width="12.5546875" customWidth="1"/>
  </cols>
  <sheetData>
    <row r="1" spans="1:14" ht="44.4">
      <c r="A1" s="827" t="s">
        <v>251</v>
      </c>
      <c r="B1" s="828"/>
      <c r="C1" s="828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9"/>
    </row>
    <row r="2" spans="1:14" ht="15" customHeight="1">
      <c r="A2" s="820" t="s">
        <v>252</v>
      </c>
      <c r="B2" s="820"/>
      <c r="C2" s="820"/>
      <c r="D2" s="11"/>
      <c r="E2" s="11"/>
      <c r="F2" s="11"/>
      <c r="G2" s="11"/>
      <c r="H2" s="11"/>
      <c r="I2" s="11"/>
      <c r="J2" s="11"/>
      <c r="K2" s="524"/>
      <c r="L2" s="524"/>
      <c r="M2" s="524"/>
      <c r="N2" s="524"/>
    </row>
    <row r="3" spans="1:14" ht="15" customHeight="1" thickBot="1">
      <c r="A3" s="820"/>
      <c r="B3" s="820"/>
      <c r="C3" s="820"/>
      <c r="D3" s="11"/>
      <c r="E3" s="11"/>
      <c r="F3" s="11"/>
      <c r="G3" s="11"/>
      <c r="H3" s="11"/>
      <c r="I3" s="11"/>
      <c r="J3" s="11"/>
      <c r="K3" s="524"/>
      <c r="L3" s="524"/>
      <c r="M3" s="524"/>
      <c r="N3" s="524"/>
    </row>
    <row r="4" spans="1:14" ht="18" customHeight="1">
      <c r="A4" s="821"/>
      <c r="B4" s="821"/>
      <c r="C4" s="821"/>
      <c r="D4" s="817" t="s">
        <v>253</v>
      </c>
      <c r="E4" s="818"/>
      <c r="F4" s="819"/>
      <c r="G4" s="145"/>
      <c r="H4" s="12"/>
      <c r="I4" s="12"/>
      <c r="J4" s="12"/>
      <c r="K4" s="830" t="s">
        <v>482</v>
      </c>
      <c r="L4" s="831"/>
      <c r="M4" s="830" t="s">
        <v>483</v>
      </c>
      <c r="N4" s="831"/>
    </row>
    <row r="5" spans="1:14" ht="55.2">
      <c r="A5" s="146" t="s">
        <v>40</v>
      </c>
      <c r="B5" s="51" t="s">
        <v>5</v>
      </c>
      <c r="C5" s="51" t="s">
        <v>254</v>
      </c>
      <c r="D5" s="51" t="s">
        <v>7</v>
      </c>
      <c r="E5" s="51" t="s">
        <v>8</v>
      </c>
      <c r="F5" s="51" t="s">
        <v>9</v>
      </c>
      <c r="G5" s="51" t="s">
        <v>255</v>
      </c>
      <c r="H5" s="51" t="s">
        <v>10</v>
      </c>
      <c r="I5" s="94" t="s">
        <v>44</v>
      </c>
      <c r="J5" s="464"/>
      <c r="K5" s="822" t="s">
        <v>486</v>
      </c>
      <c r="L5" s="823"/>
      <c r="M5" s="823"/>
      <c r="N5" s="824"/>
    </row>
    <row r="6" spans="1:14" ht="15.6">
      <c r="A6" s="147" t="s">
        <v>256</v>
      </c>
      <c r="B6" s="52">
        <v>1</v>
      </c>
      <c r="C6" s="148" t="s">
        <v>257</v>
      </c>
      <c r="D6" s="113">
        <f>((('[1]SMALL BUILDINGS'!T6*'[1]MARK UP FOR RETAIL'!$D$9)*'[1]MARK UP FOR RETAIL'!$D$11)*'[1]MARK UP FOR RETAIL'!$D$5)+'[1]MARK UP FOR RETAIL'!$G$5</f>
        <v>295.35840000000007</v>
      </c>
      <c r="E6" s="113">
        <f>((('[1]SMALL BUILDINGS'!U6*'[1]MARK UP FOR RETAIL'!$D$9)*'[1]MARK UP FOR RETAIL'!$D$11)*'[1]MARK UP FOR RETAIL'!$D$5)+'[1]MARK UP FOR RETAIL'!$G$5</f>
        <v>413.84520000000003</v>
      </c>
      <c r="F6" s="113">
        <f>((('[1]SMALL BUILDINGS'!V6*'[1]MARK UP FOR RETAIL'!$D$9)*'[1]MARK UP FOR RETAIL'!$D$11)*'[1]MARK UP FOR RETAIL'!$D$5)+'[1]MARK UP FOR RETAIL'!$G$5</f>
        <v>437.88600000000002</v>
      </c>
      <c r="G6" s="113">
        <f>(('[1]SMALL BUILDINGS'!W6*'[1]MARK UP FOR RETAIL'!$D$9)*'[1]MARK UP FOR RETAIL'!$D$11)*'[1]MARK UP FOR RETAIL'!$D$5</f>
        <v>49.7988</v>
      </c>
      <c r="H6" s="113">
        <f>(('[1]SMALL BUILDINGS'!X6*'[1]MARK UP FOR RETAIL'!$D$10)*'[1]MARK UP FOR RETAIL'!$D$11)*'[1]MARK UP FOR RETAIL'!$D$7</f>
        <v>60.102000000000011</v>
      </c>
      <c r="I6" s="113">
        <f>('[1]SMALL BUILDINGS'!Y6*'[1]MARK UP FOR RETAIL'!$D$11)*'[1]MARK UP FOR RETAIL'!$D$5</f>
        <v>107.04960000000001</v>
      </c>
      <c r="J6" s="465"/>
      <c r="K6" s="769">
        <f>('[1]SMALL BUILDINGS'!AA6*'[1]MARK UP FOR RETAIL'!$D$11)*'[1]MARK UP FOR RETAIL'!$D$5</f>
        <v>176.58000000000004</v>
      </c>
      <c r="L6" s="770"/>
      <c r="M6" s="769">
        <f>('[1]SMALL BUILDINGS'!AC6*'[1]MARK UP FOR RETAIL'!$D$11)*'[1]MARK UP FOR RETAIL'!$D$5</f>
        <v>40.613400000000006</v>
      </c>
      <c r="N6" s="770"/>
    </row>
    <row r="7" spans="1:14" ht="15.6">
      <c r="A7" s="147" t="s">
        <v>258</v>
      </c>
      <c r="B7" s="52">
        <v>1</v>
      </c>
      <c r="C7" s="148" t="s">
        <v>257</v>
      </c>
      <c r="D7" s="113">
        <f>((('[1]SMALL BUILDINGS'!T7*'[1]MARK UP FOR RETAIL'!$D$9)*'[1]MARK UP FOR RETAIL'!$D$11)*'[1]MARK UP FOR RETAIL'!$D$5)+'[1]MARK UP FOR RETAIL'!$G$5</f>
        <v>340.00560000000007</v>
      </c>
      <c r="E7" s="113">
        <f>((('[1]SMALL BUILDINGS'!U7*'[1]MARK UP FOR RETAIL'!$D$9)*'[1]MARK UP FOR RETAIL'!$D$11)*'[1]MARK UP FOR RETAIL'!$D$5)+'[1]MARK UP FOR RETAIL'!$G$5</f>
        <v>504.85680000000008</v>
      </c>
      <c r="F7" s="113">
        <f>((('[1]SMALL BUILDINGS'!V7*'[1]MARK UP FOR RETAIL'!$D$9)*'[1]MARK UP FOR RETAIL'!$D$11)*'[1]MARK UP FOR RETAIL'!$D$5)+'[1]MARK UP FOR RETAIL'!$G$5</f>
        <v>532.33199999999999</v>
      </c>
      <c r="G7" s="113">
        <f>(('[1]SMALL BUILDINGS'!W7*'[1]MARK UP FOR RETAIL'!$D$9)*'[1]MARK UP FOR RETAIL'!$D$11)*'[1]MARK UP FOR RETAIL'!$D$5</f>
        <v>56.667600000000014</v>
      </c>
      <c r="H7" s="113">
        <f>(('[1]SMALL BUILDINGS'!X7*'[1]MARK UP FOR RETAIL'!$D$10)*'[1]MARK UP FOR RETAIL'!$D$11)*'[1]MARK UP FOR RETAIL'!$D$7</f>
        <v>65.253600000000006</v>
      </c>
      <c r="I7" s="113">
        <f>('[1]SMALL BUILDINGS'!Y7*'[1]MARK UP FOR RETAIL'!$D$11)*'[1]MARK UP FOR RETAIL'!$D$5</f>
        <v>141.52320000000003</v>
      </c>
      <c r="J7" s="465"/>
      <c r="K7" s="769">
        <f>('[1]SMALL BUILDINGS'!AA7*'[1]MARK UP FOR RETAIL'!$D$11)*'[1]MARK UP FOR RETAIL'!$D$5</f>
        <v>218.95919999999998</v>
      </c>
      <c r="L7" s="770"/>
      <c r="M7" s="769">
        <f>('[1]SMALL BUILDINGS'!AC7*'[1]MARK UP FOR RETAIL'!$D$11)*'[1]MARK UP FOR RETAIL'!$D$5</f>
        <v>44.14500000000001</v>
      </c>
      <c r="N7" s="770"/>
    </row>
    <row r="8" spans="1:14" ht="15.6">
      <c r="A8" s="147" t="s">
        <v>259</v>
      </c>
      <c r="B8" s="52">
        <v>1</v>
      </c>
      <c r="C8" s="148" t="s">
        <v>260</v>
      </c>
      <c r="D8" s="113">
        <f>((('[1]SMALL BUILDINGS'!T8*'[1]MARK UP FOR RETAIL'!$D$9)*'[1]MARK UP FOR RETAIL'!$D$11)*'[1]MARK UP FOR RETAIL'!$D$5)+'[1]MARK UP FOR RETAIL'!$G$5</f>
        <v>497.98800000000011</v>
      </c>
      <c r="E8" s="113">
        <f>((('[1]SMALL BUILDINGS'!U8*'[1]MARK UP FOR RETAIL'!$D$9)*'[1]MARK UP FOR RETAIL'!$D$11)*'[1]MARK UP FOR RETAIL'!$D$5)+'[1]MARK UP FOR RETAIL'!$G$5</f>
        <v>693.74880000000007</v>
      </c>
      <c r="F8" s="113">
        <f>((('[1]SMALL BUILDINGS'!V8*'[1]MARK UP FOR RETAIL'!$D$9)*'[1]MARK UP FOR RETAIL'!$D$11)*'[1]MARK UP FOR RETAIL'!$D$5)+'[1]MARK UP FOR RETAIL'!$G$5</f>
        <v>726.37559999999996</v>
      </c>
      <c r="G8" s="113">
        <f>(('[1]SMALL BUILDINGS'!W8*'[1]MARK UP FOR RETAIL'!$D$9)*'[1]MARK UP FOR RETAIL'!$D$11)*'[1]MARK UP FOR RETAIL'!$D$5</f>
        <v>70.405200000000008</v>
      </c>
      <c r="H8" s="113">
        <f>(('[1]SMALL BUILDINGS'!X8*'[1]MARK UP FOR RETAIL'!$D$10)*'[1]MARK UP FOR RETAIL'!$D$11)*'[1]MARK UP FOR RETAIL'!$D$7</f>
        <v>78.991200000000006</v>
      </c>
      <c r="I8" s="113">
        <f>('[1]SMALL BUILDINGS'!Y8*'[1]MARK UP FOR RETAIL'!$D$11)*'[1]MARK UP FOR RETAIL'!$D$5</f>
        <v>141.52320000000003</v>
      </c>
      <c r="J8" s="465"/>
      <c r="K8" s="769">
        <f>('[1]SMALL BUILDINGS'!AA8*'[1]MARK UP FOR RETAIL'!$D$11)*'[1]MARK UP FOR RETAIL'!$D$5</f>
        <v>316.07820000000004</v>
      </c>
      <c r="L8" s="770"/>
      <c r="M8" s="769">
        <f>('[1]SMALL BUILDINGS'!AC8*'[1]MARK UP FOR RETAIL'!$D$11)*'[1]MARK UP FOR RETAIL'!$D$5</f>
        <v>56.505600000000008</v>
      </c>
      <c r="N8" s="770"/>
    </row>
    <row r="9" spans="1:14" ht="15.6">
      <c r="A9" s="147" t="s">
        <v>261</v>
      </c>
      <c r="B9" s="52">
        <v>1</v>
      </c>
      <c r="C9" s="148" t="s">
        <v>262</v>
      </c>
      <c r="D9" s="113">
        <f>((('[1]SMALL BUILDINGS'!T9*'[1]MARK UP FOR RETAIL'!$D$9)*'[1]MARK UP FOR RETAIL'!$D$11)*'[1]MARK UP FOR RETAIL'!$D$5)+'[1]MARK UP FOR RETAIL'!$G$5</f>
        <v>552.9384</v>
      </c>
      <c r="E9" s="113">
        <f>((('[1]SMALL BUILDINGS'!U9*'[1]MARK UP FOR RETAIL'!$D$9)*'[1]MARK UP FOR RETAIL'!$D$11)*'[1]MARK UP FOR RETAIL'!$D$5)+'[1]MARK UP FOR RETAIL'!$G$5</f>
        <v>795.06360000000006</v>
      </c>
      <c r="F9" s="113">
        <f>((('[1]SMALL BUILDINGS'!V9*'[1]MARK UP FOR RETAIL'!$D$9)*'[1]MARK UP FOR RETAIL'!$D$11)*'[1]MARK UP FOR RETAIL'!$D$5)+'[1]MARK UP FOR RETAIL'!$G$5</f>
        <v>836.27640000000008</v>
      </c>
      <c r="G9" s="113">
        <f>(('[1]SMALL BUILDINGS'!W9*'[1]MARK UP FOR RETAIL'!$D$9)*'[1]MARK UP FOR RETAIL'!$D$11)*'[1]MARK UP FOR RETAIL'!$D$5</f>
        <v>82.425600000000003</v>
      </c>
      <c r="H9" s="113">
        <f>(('[1]SMALL BUILDINGS'!X9*'[1]MARK UP FOR RETAIL'!$D$10)*'[1]MARK UP FOR RETAIL'!$D$11)*'[1]MARK UP FOR RETAIL'!$D$7</f>
        <v>82.425600000000003</v>
      </c>
      <c r="I9" s="113">
        <f>('[1]SMALL BUILDINGS'!Y9*'[1]MARK UP FOR RETAIL'!$D$11)*'[1]MARK UP FOR RETAIL'!$D$5</f>
        <v>179.62560000000002</v>
      </c>
      <c r="J9" s="465"/>
      <c r="K9" s="769">
        <f>('[1]SMALL BUILDINGS'!AA9*'[1]MARK UP FOR RETAIL'!$D$11)*'[1]MARK UP FOR RETAIL'!$D$5</f>
        <v>360.22320000000002</v>
      </c>
      <c r="L9" s="770"/>
      <c r="M9" s="769">
        <f>('[1]SMALL BUILDINGS'!AC9*'[1]MARK UP FOR RETAIL'!$D$11)*'[1]MARK UP FOR RETAIL'!$D$5</f>
        <v>72.397800000000018</v>
      </c>
      <c r="N9" s="770"/>
    </row>
    <row r="10" spans="1:14" ht="15.6">
      <c r="A10" s="147" t="s">
        <v>263</v>
      </c>
      <c r="B10" s="52">
        <v>1</v>
      </c>
      <c r="C10" s="148" t="s">
        <v>262</v>
      </c>
      <c r="D10" s="113">
        <f>((('[1]SMALL BUILDINGS'!T10*'[1]MARK UP FOR RETAIL'!$D$9)*'[1]MARK UP FOR RETAIL'!$D$11)*'[1]MARK UP FOR RETAIL'!$D$5)+'[1]MARK UP FOR RETAIL'!$G$5</f>
        <v>619.90920000000006</v>
      </c>
      <c r="E10" s="113">
        <f>((('[1]SMALL BUILDINGS'!U10*'[1]MARK UP FOR RETAIL'!$D$9)*'[1]MARK UP FOR RETAIL'!$D$11)*'[1]MARK UP FOR RETAIL'!$D$5)+'[1]MARK UP FOR RETAIL'!$G$5</f>
        <v>901.53</v>
      </c>
      <c r="F10" s="113">
        <f>((('[1]SMALL BUILDINGS'!V10*'[1]MARK UP FOR RETAIL'!$D$9)*'[1]MARK UP FOR RETAIL'!$D$11)*'[1]MARK UP FOR RETAIL'!$D$5)+'[1]MARK UP FOR RETAIL'!$G$5</f>
        <v>944.46</v>
      </c>
      <c r="G10" s="113">
        <f>(('[1]SMALL BUILDINGS'!W10*'[1]MARK UP FOR RETAIL'!$D$9)*'[1]MARK UP FOR RETAIL'!$D$11)*'[1]MARK UP FOR RETAIL'!$D$5</f>
        <v>104.7492</v>
      </c>
      <c r="H10" s="113">
        <f>(('[1]SMALL BUILDINGS'!X10*'[1]MARK UP FOR RETAIL'!$D$10)*'[1]MARK UP FOR RETAIL'!$D$11)*'[1]MARK UP FOR RETAIL'!$D$7</f>
        <v>91.011600000000001</v>
      </c>
      <c r="I10" s="113">
        <f>('[1]SMALL BUILDINGS'!Y10*'[1]MARK UP FOR RETAIL'!$D$11)*'[1]MARK UP FOR RETAIL'!$D$5</f>
        <v>214.09920000000002</v>
      </c>
      <c r="J10" s="465"/>
      <c r="K10" s="769">
        <f>('[1]SMALL BUILDINGS'!AA10*'[1]MARK UP FOR RETAIL'!$D$11)*'[1]MARK UP FOR RETAIL'!$D$5</f>
        <v>402.60239999999999</v>
      </c>
      <c r="L10" s="770"/>
      <c r="M10" s="769">
        <f>('[1]SMALL BUILDINGS'!AC10*'[1]MARK UP FOR RETAIL'!$D$11)*'[1]MARK UP FOR RETAIL'!$D$5</f>
        <v>91.821600000000018</v>
      </c>
      <c r="N10" s="770"/>
    </row>
    <row r="11" spans="1:14" ht="16.2" thickBot="1">
      <c r="A11" s="805" t="s">
        <v>25</v>
      </c>
      <c r="B11" s="806"/>
      <c r="C11" s="834"/>
      <c r="D11" s="18">
        <f>((('[1]SMALL BUILDINGS'!T11*'[1]MARK UP FOR RETAIL'!$D$9)*'[1]MARK UP FOR RETAIL'!$D$11)*'[1]MARK UP FOR RETAIL'!$D$5)</f>
        <v>-24.040800000000001</v>
      </c>
      <c r="E11" s="18">
        <f>((('[1]SMALL BUILDINGS'!U11*'[1]MARK UP FOR RETAIL'!$D$9)*'[1]MARK UP FOR RETAIL'!$D$11)*'[1]MARK UP FOR RETAIL'!$D$5)</f>
        <v>-56.667600000000014</v>
      </c>
      <c r="F11" s="18">
        <f>((('[1]SMALL BUILDINGS'!V11*'[1]MARK UP FOR RETAIL'!$D$9)*'[1]MARK UP FOR RETAIL'!$D$11)*'[1]MARK UP FOR RETAIL'!$D$5)</f>
        <v>-58.384799999999998</v>
      </c>
      <c r="G11" s="18">
        <f>(('[1]SMALL BUILDINGS'!W11*'[1]MARK UP FOR RETAIL'!$D$9)*'[1]MARK UP FOR RETAIL'!$D$11)*'[1]MARK UP FOR RETAIL'!$D$5</f>
        <v>-13.7376</v>
      </c>
      <c r="H11" s="18">
        <f>(('[1]SMALL BUILDINGS'!X11*'[1]MARK UP FOR RETAIL'!$D$10)*'[1]MARK UP FOR RETAIL'!$D$11)*'[1]MARK UP FOR RETAIL'!$D$7</f>
        <v>-12.0204</v>
      </c>
      <c r="I11" s="18"/>
      <c r="J11" s="833"/>
      <c r="K11" s="825">
        <f>('[1]SMALL BUILDINGS'!AA11*'[1]MARK UP FOR RETAIL'!$D$11)*'[1]MARK UP FOR RETAIL'!$D$5</f>
        <v>-17.658000000000001</v>
      </c>
      <c r="L11" s="826"/>
      <c r="M11" s="825">
        <f>('[1]SMALL BUILDINGS'!AC11*'[1]MARK UP FOR RETAIL'!$D$11)*'[1]MARK UP FOR RETAIL'!$D$5</f>
        <v>-8.8290000000000006</v>
      </c>
      <c r="N11" s="826"/>
    </row>
    <row r="12" spans="1:14">
      <c r="A12" s="149" t="s">
        <v>264</v>
      </c>
      <c r="B12" s="19"/>
      <c r="C12" s="1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>
      <c r="A13" s="810" t="s">
        <v>265</v>
      </c>
      <c r="B13" s="810"/>
      <c r="C13" s="4">
        <f>((('[1]SMALL BUILDINGS'!S13*'[1]MARK UP FOR RETAIL'!$D$9)*'[1]MARK UP FOR RETAIL'!$D$11)*'[1]MARK UP FOR RETAIL'!$D$5)</f>
        <v>60.102000000000011</v>
      </c>
      <c r="D13" s="150"/>
      <c r="E13" s="150"/>
      <c r="F13" s="150"/>
      <c r="G13" s="11"/>
      <c r="H13" s="11"/>
      <c r="I13" s="11"/>
      <c r="J13" s="11"/>
      <c r="K13" s="11"/>
      <c r="L13" s="11"/>
      <c r="M13" s="11"/>
      <c r="N13" s="11"/>
    </row>
    <row r="14" spans="1:14" ht="15" customHeight="1">
      <c r="A14" s="151" t="s">
        <v>266</v>
      </c>
      <c r="B14" s="151"/>
      <c r="C14" s="151"/>
      <c r="D14" s="151"/>
      <c r="E14" s="151"/>
      <c r="F14" s="152"/>
      <c r="G14" s="811" t="s">
        <v>267</v>
      </c>
      <c r="H14" s="812"/>
      <c r="I14" s="812"/>
      <c r="J14" s="812"/>
      <c r="K14" s="812"/>
      <c r="L14" s="812"/>
      <c r="M14" s="812"/>
      <c r="N14" s="813"/>
    </row>
    <row r="15" spans="1:14">
      <c r="A15" s="164" t="s">
        <v>268</v>
      </c>
      <c r="B15" s="153"/>
      <c r="C15" s="153"/>
      <c r="D15" s="151"/>
      <c r="E15" s="151"/>
      <c r="F15" s="152"/>
      <c r="G15" s="814" t="s">
        <v>269</v>
      </c>
      <c r="H15" s="815"/>
      <c r="I15" s="4">
        <f>((('[1]SMALL BUILDINGS'!Y15*'[1]MARK UP FOR RETAIL'!$D$9)*'[1]MARK UP FOR RETAIL'!$D$11)*'[1]MARK UP FOR RETAIL'!$D$5)</f>
        <v>185.45760000000001</v>
      </c>
      <c r="J15" s="154"/>
      <c r="K15" s="155"/>
      <c r="L15" s="816" t="s">
        <v>270</v>
      </c>
      <c r="M15" s="815"/>
      <c r="N15" s="4">
        <f>((('[1]SMALL BUILDINGS'!AD15*'[1]MARK UP FOR RETAIL'!$D$9)*'[1]MARK UP FOR RETAIL'!$D$11)*'[1]MARK UP FOR RETAIL'!$D$5)</f>
        <v>307.37880000000007</v>
      </c>
    </row>
    <row r="16" spans="1:14">
      <c r="A16" s="156"/>
      <c r="B16" s="19"/>
      <c r="C16" s="19"/>
      <c r="D16" s="11"/>
      <c r="E16" s="11"/>
      <c r="F16" s="11"/>
      <c r="G16" s="157"/>
      <c r="H16" s="157"/>
      <c r="I16" s="157"/>
      <c r="J16" s="157"/>
      <c r="K16" s="157"/>
      <c r="L16" s="157"/>
      <c r="M16" s="157"/>
      <c r="N16" s="157"/>
    </row>
    <row r="17" spans="1:14">
      <c r="A17" s="149" t="s">
        <v>522</v>
      </c>
      <c r="B17" s="19"/>
      <c r="C17" s="19"/>
      <c r="D17" s="11"/>
      <c r="E17" s="11"/>
      <c r="F17" s="11"/>
      <c r="G17" s="157"/>
      <c r="H17" s="157"/>
      <c r="I17" s="157"/>
      <c r="J17" s="157"/>
      <c r="K17" s="157"/>
      <c r="L17" s="157"/>
      <c r="M17" s="157"/>
      <c r="N17" s="157"/>
    </row>
    <row r="18" spans="1:14" ht="15" customHeight="1">
      <c r="A18" s="156"/>
      <c r="B18" s="19"/>
      <c r="C18" s="19"/>
      <c r="D18" s="11"/>
      <c r="E18" s="11"/>
      <c r="F18" s="11"/>
      <c r="G18" s="157"/>
      <c r="H18" s="157"/>
      <c r="I18" s="157"/>
      <c r="J18" s="157"/>
      <c r="K18" s="157"/>
      <c r="L18" s="157"/>
      <c r="M18" s="157"/>
      <c r="N18" s="157"/>
    </row>
    <row r="19" spans="1:14" ht="15" customHeight="1">
      <c r="A19" s="156"/>
      <c r="B19" s="19"/>
      <c r="C19" s="19"/>
      <c r="D19" s="11"/>
      <c r="E19" s="11"/>
      <c r="F19" s="11"/>
      <c r="G19" s="157"/>
      <c r="H19" s="157"/>
      <c r="I19" s="157"/>
      <c r="J19" s="157"/>
      <c r="K19" s="157"/>
      <c r="L19" s="157"/>
      <c r="M19" s="157"/>
      <c r="N19" s="157"/>
    </row>
    <row r="20" spans="1:14" ht="18" customHeight="1">
      <c r="A20" s="156"/>
      <c r="B20" s="19"/>
      <c r="C20" s="19"/>
      <c r="D20" s="11"/>
      <c r="E20" s="11"/>
      <c r="F20" s="11"/>
      <c r="G20" s="157"/>
      <c r="H20" s="157"/>
      <c r="I20" s="157"/>
      <c r="J20" s="157"/>
      <c r="K20" s="157"/>
      <c r="L20" s="157"/>
      <c r="M20" s="157"/>
      <c r="N20" s="157"/>
    </row>
    <row r="21" spans="1:14" ht="18" customHeight="1">
      <c r="A21" s="820" t="s">
        <v>487</v>
      </c>
      <c r="B21" s="820"/>
      <c r="C21" s="820"/>
      <c r="D21" s="11"/>
      <c r="E21" s="11"/>
      <c r="F21" s="11"/>
      <c r="G21" s="11"/>
      <c r="H21" s="11"/>
      <c r="I21" s="11"/>
      <c r="J21" s="11"/>
      <c r="K21" s="440"/>
      <c r="L21" s="440"/>
      <c r="M21" s="440"/>
      <c r="N21" s="440"/>
    </row>
    <row r="22" spans="1:14" ht="46.8" customHeight="1">
      <c r="A22" s="820"/>
      <c r="B22" s="820"/>
      <c r="C22" s="820"/>
      <c r="D22" s="11"/>
      <c r="E22" s="11"/>
      <c r="F22" s="11"/>
      <c r="G22" s="11"/>
      <c r="H22" s="11"/>
      <c r="I22" s="11"/>
      <c r="J22" s="11"/>
      <c r="K22" s="440"/>
      <c r="L22" s="440"/>
      <c r="M22" s="440"/>
      <c r="N22" s="440"/>
    </row>
    <row r="23" spans="1:14" ht="18">
      <c r="A23" s="821"/>
      <c r="B23" s="821"/>
      <c r="C23" s="821"/>
      <c r="D23" s="817" t="s">
        <v>253</v>
      </c>
      <c r="E23" s="818"/>
      <c r="F23" s="819"/>
      <c r="G23" s="145"/>
      <c r="H23" s="12"/>
      <c r="I23" s="12"/>
      <c r="J23" s="12"/>
      <c r="K23" s="541" t="s">
        <v>219</v>
      </c>
      <c r="L23" s="809"/>
      <c r="M23" s="809"/>
      <c r="N23" s="542"/>
    </row>
    <row r="24" spans="1:14" ht="46.8">
      <c r="A24" s="146" t="s">
        <v>40</v>
      </c>
      <c r="B24" s="442" t="s">
        <v>5</v>
      </c>
      <c r="C24" s="443"/>
      <c r="D24" s="442" t="s">
        <v>8</v>
      </c>
      <c r="E24" s="443"/>
      <c r="F24" s="51" t="s">
        <v>9</v>
      </c>
      <c r="G24" s="442" t="s">
        <v>58</v>
      </c>
      <c r="H24" s="735"/>
      <c r="I24" s="443"/>
      <c r="J24" s="464"/>
      <c r="K24" s="835" t="s">
        <v>488</v>
      </c>
      <c r="L24" s="835"/>
      <c r="M24" s="835"/>
      <c r="N24" s="835"/>
    </row>
    <row r="25" spans="1:14" ht="15.6">
      <c r="A25" s="147" t="s">
        <v>489</v>
      </c>
      <c r="B25" s="381">
        <v>2</v>
      </c>
      <c r="C25" s="382"/>
      <c r="D25" s="586">
        <f>((('[1]SMALL BUILDINGS'!T25*'[1]MARK UP FOR RETAIL'!$D$11)*'[1]MARK UP FOR RETAIL'!$D$5)+'[1]MARK UP FOR RETAIL'!$G$7)</f>
        <v>240.40800000000004</v>
      </c>
      <c r="E25" s="832"/>
      <c r="F25" s="276">
        <f>((('[1]SMALL BUILDINGS'!V25*'[1]MARK UP FOR RETAIL'!$D$11)*'[1]MARK UP FOR RETAIL'!$D$5)+'[1]MARK UP FOR RETAIL'!$G$7)</f>
        <v>312.53040000000004</v>
      </c>
      <c r="G25" s="586">
        <f>(('[1]SMALL BUILDINGS'!W25*'[1]MARK UP FOR RETAIL'!$D$11)*'[1]MARK UP FOR RETAIL'!$D$7)</f>
        <v>37.778399999999998</v>
      </c>
      <c r="H25" s="587"/>
      <c r="I25" s="832"/>
      <c r="J25" s="465"/>
      <c r="K25" s="710">
        <f>(('[1]SMALL BUILDINGS'!AA25*'[1]MARK UP FOR RETAIL'!$D$11)*'[1]MARK UP FOR RETAIL'!$D$5)</f>
        <v>123.60600000000004</v>
      </c>
      <c r="L25" s="710"/>
      <c r="M25" s="710"/>
      <c r="N25" s="710"/>
    </row>
    <row r="26" spans="1:14" ht="15.6">
      <c r="A26" s="147" t="s">
        <v>490</v>
      </c>
      <c r="B26" s="381">
        <v>3</v>
      </c>
      <c r="C26" s="382"/>
      <c r="D26" s="586">
        <f>((('[1]SMALL BUILDINGS'!T26*'[1]MARK UP FOR RETAIL'!$D$11)*'[1]MARK UP FOR RETAIL'!$D$5)+'[1]MARK UP FOR RETAIL'!$G$7)</f>
        <v>309.096</v>
      </c>
      <c r="E26" s="832"/>
      <c r="F26" s="276">
        <f>((('[1]SMALL BUILDINGS'!V26*'[1]MARK UP FOR RETAIL'!$D$11)*'[1]MARK UP FOR RETAIL'!$D$5)+'[1]MARK UP FOR RETAIL'!$G$7)</f>
        <v>401.82480000000004</v>
      </c>
      <c r="G26" s="586">
        <f>(('[1]SMALL BUILDINGS'!W26*'[1]MARK UP FOR RETAIL'!$D$11)*'[1]MARK UP FOR RETAIL'!$D$7)</f>
        <v>48.081600000000002</v>
      </c>
      <c r="H26" s="587"/>
      <c r="I26" s="832"/>
      <c r="J26" s="465"/>
      <c r="K26" s="710">
        <f>(('[1]SMALL BUILDINGS'!AA26*'[1]MARK UP FOR RETAIL'!$D$11)*'[1]MARK UP FOR RETAIL'!$D$5)</f>
        <v>167.751</v>
      </c>
      <c r="L26" s="710"/>
      <c r="M26" s="710"/>
      <c r="N26" s="710"/>
    </row>
    <row r="27" spans="1:14" ht="15.6">
      <c r="A27" s="147" t="s">
        <v>491</v>
      </c>
      <c r="B27" s="381">
        <v>4</v>
      </c>
      <c r="C27" s="382"/>
      <c r="D27" s="586">
        <f>((('[1]SMALL BUILDINGS'!T27*'[1]MARK UP FOR RETAIL'!$D$11)*'[1]MARK UP FOR RETAIL'!$D$5)+'[1]MARK UP FOR RETAIL'!$G$7)</f>
        <v>377.78400000000005</v>
      </c>
      <c r="E27" s="832"/>
      <c r="F27" s="276">
        <f>((('[1]SMALL BUILDINGS'!V27*'[1]MARK UP FOR RETAIL'!$D$11)*'[1]MARK UP FOR RETAIL'!$D$5)+'[1]MARK UP FOR RETAIL'!$G$7)</f>
        <v>491.11920000000009</v>
      </c>
      <c r="G27" s="586">
        <f>(('[1]SMALL BUILDINGS'!W27*'[1]MARK UP FOR RETAIL'!$D$11)*'[1]MARK UP FOR RETAIL'!$D$7)</f>
        <v>54.950400000000002</v>
      </c>
      <c r="H27" s="587"/>
      <c r="I27" s="832"/>
      <c r="J27" s="465"/>
      <c r="K27" s="710">
        <f>(('[1]SMALL BUILDINGS'!AA27*'[1]MARK UP FOR RETAIL'!$D$11)*'[1]MARK UP FOR RETAIL'!$D$5)</f>
        <v>211.89600000000002</v>
      </c>
      <c r="L27" s="710"/>
      <c r="M27" s="710"/>
      <c r="N27" s="710"/>
    </row>
  </sheetData>
  <mergeCells count="46">
    <mergeCell ref="K27:N27"/>
    <mergeCell ref="K26:N26"/>
    <mergeCell ref="D27:E27"/>
    <mergeCell ref="D26:E26"/>
    <mergeCell ref="J24:J27"/>
    <mergeCell ref="K25:N25"/>
    <mergeCell ref="K24:N24"/>
    <mergeCell ref="D24:E24"/>
    <mergeCell ref="G24:I24"/>
    <mergeCell ref="B27:C27"/>
    <mergeCell ref="G27:I27"/>
    <mergeCell ref="D25:E25"/>
    <mergeCell ref="J5:J11"/>
    <mergeCell ref="A11:C11"/>
    <mergeCell ref="B25:C25"/>
    <mergeCell ref="G25:I25"/>
    <mergeCell ref="B24:C24"/>
    <mergeCell ref="B26:C26"/>
    <mergeCell ref="G26:I26"/>
    <mergeCell ref="K5:N5"/>
    <mergeCell ref="M11:N11"/>
    <mergeCell ref="A1:N1"/>
    <mergeCell ref="A2:C4"/>
    <mergeCell ref="K2:N3"/>
    <mergeCell ref="D4:F4"/>
    <mergeCell ref="K4:L4"/>
    <mergeCell ref="M4:N4"/>
    <mergeCell ref="K6:L6"/>
    <mergeCell ref="M10:N10"/>
    <mergeCell ref="M9:N9"/>
    <mergeCell ref="M8:N8"/>
    <mergeCell ref="M7:N7"/>
    <mergeCell ref="M6:N6"/>
    <mergeCell ref="K11:L11"/>
    <mergeCell ref="K10:L10"/>
    <mergeCell ref="K9:L9"/>
    <mergeCell ref="K8:L8"/>
    <mergeCell ref="K7:L7"/>
    <mergeCell ref="K23:N23"/>
    <mergeCell ref="A13:B13"/>
    <mergeCell ref="G14:N14"/>
    <mergeCell ref="G15:H15"/>
    <mergeCell ref="L15:M15"/>
    <mergeCell ref="D23:F23"/>
    <mergeCell ref="A21:C23"/>
    <mergeCell ref="K21:N2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M42"/>
  <sheetViews>
    <sheetView workbookViewId="0">
      <selection sqref="A1:M42"/>
    </sheetView>
  </sheetViews>
  <sheetFormatPr defaultRowHeight="14.4"/>
  <cols>
    <col min="5" max="5" width="11.5546875" customWidth="1"/>
  </cols>
  <sheetData>
    <row r="1" spans="1:13" ht="44.4">
      <c r="A1" s="855" t="s">
        <v>272</v>
      </c>
      <c r="B1" s="856"/>
      <c r="C1" s="856"/>
      <c r="D1" s="856"/>
      <c r="E1" s="856"/>
      <c r="F1" s="856"/>
      <c r="G1" s="856"/>
      <c r="H1" s="856"/>
      <c r="I1" s="856"/>
      <c r="J1" s="856"/>
      <c r="K1" s="856"/>
      <c r="L1" s="856"/>
      <c r="M1" s="857"/>
    </row>
    <row r="2" spans="1:13">
      <c r="A2" s="156"/>
      <c r="B2" s="19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15" customHeight="1">
      <c r="A3" s="858" t="s">
        <v>1</v>
      </c>
      <c r="B3" s="858"/>
      <c r="C3" s="11"/>
      <c r="D3" s="11"/>
      <c r="E3" s="11"/>
      <c r="F3" s="11"/>
      <c r="G3" s="11"/>
      <c r="H3" s="11"/>
      <c r="I3" s="11"/>
      <c r="J3" s="524"/>
      <c r="K3" s="524"/>
      <c r="L3" s="524"/>
      <c r="M3" s="524"/>
    </row>
    <row r="4" spans="1:13" ht="15" customHeight="1">
      <c r="A4" s="858"/>
      <c r="B4" s="858"/>
      <c r="C4" s="11"/>
      <c r="D4" s="11"/>
      <c r="E4" s="11"/>
      <c r="F4" s="11"/>
      <c r="G4" s="11"/>
      <c r="H4" s="11"/>
      <c r="I4" s="11"/>
      <c r="J4" s="525"/>
      <c r="K4" s="525"/>
      <c r="L4" s="525"/>
      <c r="M4" s="525"/>
    </row>
    <row r="5" spans="1:13" ht="18" customHeight="1">
      <c r="A5" s="859"/>
      <c r="B5" s="859"/>
      <c r="C5" s="817" t="s">
        <v>273</v>
      </c>
      <c r="D5" s="818"/>
      <c r="E5" s="819"/>
      <c r="F5" s="145"/>
      <c r="G5" s="12"/>
      <c r="H5" s="12"/>
      <c r="I5" s="12"/>
      <c r="J5" s="860" t="s">
        <v>482</v>
      </c>
      <c r="K5" s="784"/>
      <c r="L5" s="860" t="s">
        <v>483</v>
      </c>
      <c r="M5" s="784"/>
    </row>
    <row r="6" spans="1:13" ht="55.2">
      <c r="A6" s="146" t="s">
        <v>40</v>
      </c>
      <c r="B6" s="123" t="s">
        <v>5</v>
      </c>
      <c r="C6" s="61" t="s">
        <v>7</v>
      </c>
      <c r="D6" s="61" t="s">
        <v>8</v>
      </c>
      <c r="E6" s="61" t="s">
        <v>9</v>
      </c>
      <c r="F6" s="51" t="s">
        <v>274</v>
      </c>
      <c r="G6" s="51" t="s">
        <v>10</v>
      </c>
      <c r="H6" s="94" t="s">
        <v>44</v>
      </c>
      <c r="I6" s="493"/>
      <c r="J6" s="850" t="s">
        <v>484</v>
      </c>
      <c r="K6" s="851"/>
      <c r="L6" s="851"/>
      <c r="M6" s="852"/>
    </row>
    <row r="7" spans="1:13" ht="15.6">
      <c r="A7" s="159" t="s">
        <v>275</v>
      </c>
      <c r="B7" s="160">
        <v>1</v>
      </c>
      <c r="C7" s="113">
        <f>((('[1]WINDSOR LEAN TO'!R7*'[1]MARK UP FOR RETAIL'!$D$9)*'[1]MARK UP FOR RETAIL'!$D$11)*'[1]MARK UP FOR RETAIL'!$D$5)+'[1]MARK UP FOR RETAIL'!$G$5</f>
        <v>334.85400000000004</v>
      </c>
      <c r="D7" s="113">
        <f>((('[1]WINDSOR LEAN TO'!S7*'[1]MARK UP FOR RETAIL'!$D$9)*'[1]MARK UP FOR RETAIL'!$D$11)*'[1]MARK UP FOR RETAIL'!$D$5)+'[1]MARK UP FOR RETAIL'!$G$5</f>
        <v>597.5856</v>
      </c>
      <c r="E7" s="113">
        <f>((('[1]WINDSOR LEAN TO'!T7*'[1]MARK UP FOR RETAIL'!$D$9)*'[1]MARK UP FOR RETAIL'!$D$11)*'[1]MARK UP FOR RETAIL'!$D$5)+'[1]MARK UP FOR RETAIL'!$G$5</f>
        <v>621.62639999999999</v>
      </c>
      <c r="F7" s="113">
        <f>(('[1]WINDSOR LEAN TO'!U7*'[1]MARK UP FOR RETAIL'!$D$9)*'[1]MARK UP FOR RETAIL'!$D$11)*'[1]MARK UP FOR RETAIL'!$D$5</f>
        <v>77.274000000000001</v>
      </c>
      <c r="G7" s="113">
        <f>(('[1]WINDSOR LEAN TO'!V7*'[1]MARK UP FOR RETAIL'!$D$10)*'[1]MARK UP FOR RETAIL'!$D$11)*'[1]MARK UP FOR RETAIL'!$D$7</f>
        <v>80.708399999999997</v>
      </c>
      <c r="H7" s="113">
        <f>('[1]WINDSOR LEAN TO'!W7*'[1]MARK UP FOR RETAIL'!$D$11)*'[1]MARK UP FOR RETAIL'!$D$5</f>
        <v>179.62560000000002</v>
      </c>
      <c r="I7" s="494"/>
      <c r="J7" s="379">
        <f>('[1]WINDSOR LEAN TO'!Y7*'[1]MARK UP FOR RETAIL'!$D$11)*'[1]MARK UP FOR RETAIL'!$D$5</f>
        <v>261.33840000000004</v>
      </c>
      <c r="K7" s="380"/>
      <c r="L7" s="379">
        <f>('[1]WINDSOR LEAN TO'!AA7*'[1]MARK UP FOR RETAIL'!$D$11)*'[1]MARK UP FOR RETAIL'!$D$5</f>
        <v>65.334600000000009</v>
      </c>
      <c r="M7" s="380"/>
    </row>
    <row r="8" spans="1:13" ht="15.6">
      <c r="A8" s="159" t="s">
        <v>276</v>
      </c>
      <c r="B8" s="127">
        <v>1</v>
      </c>
      <c r="C8" s="113">
        <f>((('[1]WINDSOR LEAN TO'!R8*'[1]MARK UP FOR RETAIL'!$D$9)*'[1]MARK UP FOR RETAIL'!$D$11)*'[1]MARK UP FOR RETAIL'!$D$5)+'[1]MARK UP FOR RETAIL'!$G$5</f>
        <v>393.23880000000003</v>
      </c>
      <c r="D8" s="113">
        <f>((('[1]WINDSOR LEAN TO'!S8*'[1]MARK UP FOR RETAIL'!$D$9)*'[1]MARK UP FOR RETAIL'!$D$11)*'[1]MARK UP FOR RETAIL'!$D$5)+'[1]MARK UP FOR RETAIL'!$G$5</f>
        <v>674.85960000000011</v>
      </c>
      <c r="E8" s="113">
        <f>((('[1]WINDSOR LEAN TO'!T8*'[1]MARK UP FOR RETAIL'!$D$9)*'[1]MARK UP FOR RETAIL'!$D$11)*'[1]MARK UP FOR RETAIL'!$D$5)+'[1]MARK UP FOR RETAIL'!$G$5</f>
        <v>714.35520000000008</v>
      </c>
      <c r="F8" s="113">
        <f>(('[1]WINDSOR LEAN TO'!U8*'[1]MARK UP FOR RETAIL'!$D$9)*'[1]MARK UP FOR RETAIL'!$D$11)*'[1]MARK UP FOR RETAIL'!$D$5</f>
        <v>85.86</v>
      </c>
      <c r="G8" s="113">
        <f>(('[1]WINDSOR LEAN TO'!V8*'[1]MARK UP FOR RETAIL'!$D$10)*'[1]MARK UP FOR RETAIL'!$D$11)*'[1]MARK UP FOR RETAIL'!$D$7</f>
        <v>89.29440000000001</v>
      </c>
      <c r="H8" s="113">
        <f>('[1]WINDSOR LEAN TO'!W8*'[1]MARK UP FOR RETAIL'!$D$11)*'[1]MARK UP FOR RETAIL'!$D$5</f>
        <v>214.09920000000002</v>
      </c>
      <c r="I8" s="494"/>
      <c r="J8" s="379">
        <f>('[1]WINDSOR LEAN TO'!Y8*'[1]MARK UP FOR RETAIL'!$D$11)*'[1]MARK UP FOR RETAIL'!$D$5</f>
        <v>275.46480000000008</v>
      </c>
      <c r="K8" s="380"/>
      <c r="L8" s="379">
        <f>('[1]WINDSOR LEAN TO'!AA8*'[1]MARK UP FOR RETAIL'!$D$11)*'[1]MARK UP FOR RETAIL'!$D$5</f>
        <v>68.866200000000021</v>
      </c>
      <c r="M8" s="380"/>
    </row>
    <row r="9" spans="1:13" ht="15.6">
      <c r="A9" s="159" t="s">
        <v>277</v>
      </c>
      <c r="B9" s="127">
        <v>1</v>
      </c>
      <c r="C9" s="113">
        <f>((('[1]WINDSOR LEAN TO'!R9*'[1]MARK UP FOR RETAIL'!$D$9)*'[1]MARK UP FOR RETAIL'!$D$11)*'[1]MARK UP FOR RETAIL'!$D$5)+'[1]MARK UP FOR RETAIL'!$G$5</f>
        <v>487.6848</v>
      </c>
      <c r="D9" s="113">
        <f>((('[1]WINDSOR LEAN TO'!S9*'[1]MARK UP FOR RETAIL'!$D$9)*'[1]MARK UP FOR RETAIL'!$D$11)*'[1]MARK UP FOR RETAIL'!$D$5)+'[1]MARK UP FOR RETAIL'!$G$5</f>
        <v>793.34640000000002</v>
      </c>
      <c r="E9" s="113">
        <f>((('[1]WINDSOR LEAN TO'!T9*'[1]MARK UP FOR RETAIL'!$D$9)*'[1]MARK UP FOR RETAIL'!$D$11)*'[1]MARK UP FOR RETAIL'!$D$5)+'[1]MARK UP FOR RETAIL'!$G$5</f>
        <v>836.27640000000008</v>
      </c>
      <c r="F9" s="113">
        <f>(('[1]WINDSOR LEAN TO'!U9*'[1]MARK UP FOR RETAIL'!$D$9)*'[1]MARK UP FOR RETAIL'!$D$11)*'[1]MARK UP FOR RETAIL'!$D$5</f>
        <v>97.880400000000009</v>
      </c>
      <c r="G9" s="113">
        <f>(('[1]WINDSOR LEAN TO'!V9*'[1]MARK UP FOR RETAIL'!$D$10)*'[1]MARK UP FOR RETAIL'!$D$11)*'[1]MARK UP FOR RETAIL'!$D$7</f>
        <v>104.7492</v>
      </c>
      <c r="H9" s="113">
        <f>('[1]WINDSOR LEAN TO'!W9*'[1]MARK UP FOR RETAIL'!$D$11)*'[1]MARK UP FOR RETAIL'!$D$5</f>
        <v>246.75840000000005</v>
      </c>
      <c r="I9" s="494"/>
      <c r="J9" s="379">
        <f>('[1]WINDSOR LEAN TO'!Y9*'[1]MARK UP FOR RETAIL'!$D$11)*'[1]MARK UP FOR RETAIL'!$D$5</f>
        <v>303.71760000000006</v>
      </c>
      <c r="K9" s="380"/>
      <c r="L9" s="379">
        <f>('[1]WINDSOR LEAN TO'!AA9*'[1]MARK UP FOR RETAIL'!$D$11)*'[1]MARK UP FOR RETAIL'!$D$5</f>
        <v>79.460999999999999</v>
      </c>
      <c r="M9" s="380"/>
    </row>
    <row r="10" spans="1:13" ht="15.6">
      <c r="A10" s="159" t="s">
        <v>278</v>
      </c>
      <c r="B10" s="127">
        <v>1</v>
      </c>
      <c r="C10" s="113">
        <f>((('[1]WINDSOR LEAN TO'!R10*'[1]MARK UP FOR RETAIL'!$D$9)*'[1]MARK UP FOR RETAIL'!$D$11)*'[1]MARK UP FOR RETAIL'!$D$5)+'[1]MARK UP FOR RETAIL'!$G$5</f>
        <v>599.30280000000005</v>
      </c>
      <c r="D10" s="113">
        <f>((('[1]WINDSOR LEAN TO'!S10*'[1]MARK UP FOR RETAIL'!$D$9)*'[1]MARK UP FOR RETAIL'!$D$11)*'[1]MARK UP FOR RETAIL'!$D$5)+'[1]MARK UP FOR RETAIL'!$G$5</f>
        <v>915.26760000000002</v>
      </c>
      <c r="E10" s="113">
        <f>((('[1]WINDSOR LEAN TO'!T10*'[1]MARK UP FOR RETAIL'!$D$9)*'[1]MARK UP FOR RETAIL'!$D$11)*'[1]MARK UP FOR RETAIL'!$D$5)+'[1]MARK UP FOR RETAIL'!$G$5</f>
        <v>961.63200000000018</v>
      </c>
      <c r="F10" s="113">
        <f>(('[1]WINDSOR LEAN TO'!U10*'[1]MARK UP FOR RETAIL'!$D$9)*'[1]MARK UP FOR RETAIL'!$D$11)*'[1]MARK UP FOR RETAIL'!$D$5</f>
        <v>106.46639999999999</v>
      </c>
      <c r="G10" s="113">
        <f>(('[1]WINDSOR LEAN TO'!V10*'[1]MARK UP FOR RETAIL'!$D$10)*'[1]MARK UP FOR RETAIL'!$D$11)*'[1]MARK UP FOR RETAIL'!$D$7</f>
        <v>111.61800000000002</v>
      </c>
      <c r="H10" s="113">
        <f>('[1]WINDSOR LEAN TO'!W10*'[1]MARK UP FOR RETAIL'!$D$11)*'[1]MARK UP FOR RETAIL'!$D$5</f>
        <v>286.67520000000002</v>
      </c>
      <c r="I10" s="494"/>
      <c r="J10" s="379">
        <f>('[1]WINDSOR LEAN TO'!Y10*'[1]MARK UP FOR RETAIL'!$D$11)*'[1]MARK UP FOR RETAIL'!$D$5</f>
        <v>339.03360000000004</v>
      </c>
      <c r="K10" s="380"/>
      <c r="L10" s="379">
        <f>('[1]WINDSOR LEAN TO'!AA10*'[1]MARK UP FOR RETAIL'!$D$11)*'[1]MARK UP FOR RETAIL'!$D$5</f>
        <v>88.29000000000002</v>
      </c>
      <c r="M10" s="380"/>
    </row>
    <row r="11" spans="1:13" ht="15.6">
      <c r="A11" s="159" t="s">
        <v>279</v>
      </c>
      <c r="B11" s="127">
        <v>1</v>
      </c>
      <c r="C11" s="113">
        <f>((('[1]WINDSOR LEAN TO'!R11*'[1]MARK UP FOR RETAIL'!$D$9)*'[1]MARK UP FOR RETAIL'!$D$11)*'[1]MARK UP FOR RETAIL'!$D$5)+'[1]MARK UP FOR RETAIL'!$G$5</f>
        <v>705.76920000000007</v>
      </c>
      <c r="D11" s="113">
        <f>((('[1]WINDSOR LEAN TO'!S11*'[1]MARK UP FOR RETAIL'!$D$9)*'[1]MARK UP FOR RETAIL'!$D$11)*'[1]MARK UP FOR RETAIL'!$D$5)+'[1]MARK UP FOR RETAIL'!$G$5</f>
        <v>1040.6232</v>
      </c>
      <c r="E11" s="113">
        <f>((('[1]WINDSOR LEAN TO'!T11*'[1]MARK UP FOR RETAIL'!$D$9)*'[1]MARK UP FOR RETAIL'!$D$11)*'[1]MARK UP FOR RETAIL'!$D$5)+'[1]MARK UP FOR RETAIL'!$G$5</f>
        <v>1099.008</v>
      </c>
      <c r="F11" s="113">
        <f>(('[1]WINDSOR LEAN TO'!U11*'[1]MARK UP FOR RETAIL'!$D$9)*'[1]MARK UP FOR RETAIL'!$D$11)*'[1]MARK UP FOR RETAIL'!$D$5</f>
        <v>120.20400000000002</v>
      </c>
      <c r="G11" s="113">
        <f>(('[1]WINDSOR LEAN TO'!V11*'[1]MARK UP FOR RETAIL'!$D$10)*'[1]MARK UP FOR RETAIL'!$D$11)*'[1]MARK UP FOR RETAIL'!$D$7</f>
        <v>125.35560000000002</v>
      </c>
      <c r="H11" s="113">
        <f>('[1]WINDSOR LEAN TO'!W11*'[1]MARK UP FOR RETAIL'!$D$11)*'[1]MARK UP FOR RETAIL'!$D$5</f>
        <v>321.14880000000005</v>
      </c>
      <c r="I11" s="494"/>
      <c r="J11" s="379">
        <f>('[1]WINDSOR LEAN TO'!Y11*'[1]MARK UP FOR RETAIL'!$D$11)*'[1]MARK UP FOR RETAIL'!$D$5</f>
        <v>384.94440000000003</v>
      </c>
      <c r="K11" s="380"/>
      <c r="L11" s="379">
        <f>('[1]WINDSOR LEAN TO'!AA11*'[1]MARK UP FOR RETAIL'!$D$11)*'[1]MARK UP FOR RETAIL'!$D$5</f>
        <v>97.119</v>
      </c>
      <c r="M11" s="380"/>
    </row>
    <row r="12" spans="1:13" ht="15.6">
      <c r="A12" s="159" t="s">
        <v>280</v>
      </c>
      <c r="B12" s="127">
        <v>2</v>
      </c>
      <c r="C12" s="113">
        <f>((('[1]WINDSOR LEAN TO'!R12*'[1]MARK UP FOR RETAIL'!$D$9)*'[1]MARK UP FOR RETAIL'!$D$11)*'[1]MARK UP FOR RETAIL'!$D$5)+'[1]MARK UP FOR RETAIL'!$G$5</f>
        <v>853.44840000000022</v>
      </c>
      <c r="D12" s="113">
        <f>((('[1]WINDSOR LEAN TO'!S12*'[1]MARK UP FOR RETAIL'!$D$9)*'[1]MARK UP FOR RETAIL'!$D$11)*'[1]MARK UP FOR RETAIL'!$D$5)+'[1]MARK UP FOR RETAIL'!$G$5</f>
        <v>1188.3024</v>
      </c>
      <c r="E12" s="113">
        <f>((('[1]WINDSOR LEAN TO'!T12*'[1]MARK UP FOR RETAIL'!$D$9)*'[1]MARK UP FOR RETAIL'!$D$11)*'[1]MARK UP FOR RETAIL'!$D$5)+'[1]MARK UP FOR RETAIL'!$G$5</f>
        <v>1253.5560000000003</v>
      </c>
      <c r="F12" s="113">
        <f>(('[1]WINDSOR LEAN TO'!U12*'[1]MARK UP FOR RETAIL'!$D$9)*'[1]MARK UP FOR RETAIL'!$D$11)*'[1]MARK UP FOR RETAIL'!$D$5</f>
        <v>130.50720000000001</v>
      </c>
      <c r="G12" s="113">
        <f>(('[1]WINDSOR LEAN TO'!V12*'[1]MARK UP FOR RETAIL'!$D$10)*'[1]MARK UP FOR RETAIL'!$D$11)*'[1]MARK UP FOR RETAIL'!$D$7</f>
        <v>137.376</v>
      </c>
      <c r="H12" s="113">
        <f>('[1]WINDSOR LEAN TO'!W12*'[1]MARK UP FOR RETAIL'!$D$11)*'[1]MARK UP FOR RETAIL'!$D$5</f>
        <v>355.62239999999997</v>
      </c>
      <c r="I12" s="494"/>
      <c r="J12" s="379">
        <f>('[1]WINDSOR LEAN TO'!Y12*'[1]MARK UP FOR RETAIL'!$D$11)*'[1]MARK UP FOR RETAIL'!$D$5</f>
        <v>473.23439999999999</v>
      </c>
      <c r="K12" s="380"/>
      <c r="L12" s="379">
        <f>('[1]WINDSOR LEAN TO'!AA12*'[1]MARK UP FOR RETAIL'!$D$11)*'[1]MARK UP FOR RETAIL'!$D$5</f>
        <v>109.47959999999999</v>
      </c>
      <c r="M12" s="380"/>
    </row>
    <row r="13" spans="1:13" ht="15.6">
      <c r="A13" s="159" t="s">
        <v>281</v>
      </c>
      <c r="B13" s="127">
        <v>2</v>
      </c>
      <c r="C13" s="113">
        <f>((('[1]WINDSOR LEAN TO'!R13*'[1]MARK UP FOR RETAIL'!$D$9)*'[1]MARK UP FOR RETAIL'!$D$11)*'[1]MARK UP FOR RETAIL'!$D$5)+'[1]MARK UP FOR RETAIL'!$G$5</f>
        <v>959.91480000000024</v>
      </c>
      <c r="D13" s="113">
        <f>((('[1]WINDSOR LEAN TO'!S13*'[1]MARK UP FOR RETAIL'!$D$9)*'[1]MARK UP FOR RETAIL'!$D$11)*'[1]MARK UP FOR RETAIL'!$D$5)+'[1]MARK UP FOR RETAIL'!$G$5</f>
        <v>1315.3751999999999</v>
      </c>
      <c r="E13" s="113">
        <f>((('[1]WINDSOR LEAN TO'!T13*'[1]MARK UP FOR RETAIL'!$D$9)*'[1]MARK UP FOR RETAIL'!$D$11)*'[1]MARK UP FOR RETAIL'!$D$5)+'[1]MARK UP FOR RETAIL'!$G$5</f>
        <v>1385.7804000000003</v>
      </c>
      <c r="F13" s="113">
        <f>(('[1]WINDSOR LEAN TO'!U13*'[1]MARK UP FOR RETAIL'!$D$9)*'[1]MARK UP FOR RETAIL'!$D$11)*'[1]MARK UP FOR RETAIL'!$D$5</f>
        <v>140.81040000000002</v>
      </c>
      <c r="G13" s="113">
        <f>(('[1]WINDSOR LEAN TO'!V13*'[1]MARK UP FOR RETAIL'!$D$10)*'[1]MARK UP FOR RETAIL'!$D$11)*'[1]MARK UP FOR RETAIL'!$D$7</f>
        <v>147.67920000000004</v>
      </c>
      <c r="H13" s="113">
        <f>('[1]WINDSOR LEAN TO'!W13*'[1]MARK UP FOR RETAIL'!$D$11)*'[1]MARK UP FOR RETAIL'!$D$5</f>
        <v>395.53920000000005</v>
      </c>
      <c r="I13" s="494"/>
      <c r="J13" s="379">
        <f>('[1]WINDSOR LEAN TO'!Y13*'[1]MARK UP FOR RETAIL'!$D$11)*'[1]MARK UP FOR RETAIL'!$D$5</f>
        <v>536.80320000000006</v>
      </c>
      <c r="K13" s="380"/>
      <c r="L13" s="379">
        <f>('[1]WINDSOR LEAN TO'!AA13*'[1]MARK UP FOR RETAIL'!$D$11)*'[1]MARK UP FOR RETAIL'!$D$5</f>
        <v>114.77700000000002</v>
      </c>
      <c r="M13" s="380"/>
    </row>
    <row r="14" spans="1:13" ht="15.6">
      <c r="A14" s="159" t="s">
        <v>282</v>
      </c>
      <c r="B14" s="127">
        <v>3</v>
      </c>
      <c r="C14" s="113">
        <f>((('[1]WINDSOR LEAN TO'!R14*'[1]MARK UP FOR RETAIL'!$D$9)*'[1]MARK UP FOR RETAIL'!$D$11)*'[1]MARK UP FOR RETAIL'!$D$5)+'[1]MARK UP FOR RETAIL'!$G$5</f>
        <v>1121.3316000000002</v>
      </c>
      <c r="D14" s="113">
        <f>((('[1]WINDSOR LEAN TO'!S14*'[1]MARK UP FOR RETAIL'!$D$9)*'[1]MARK UP FOR RETAIL'!$D$11)*'[1]MARK UP FOR RETAIL'!$D$5)+'[1]MARK UP FOR RETAIL'!$G$5</f>
        <v>1492.2468000000003</v>
      </c>
      <c r="E14" s="113">
        <f>((('[1]WINDSOR LEAN TO'!T14*'[1]MARK UP FOR RETAIL'!$D$9)*'[1]MARK UP FOR RETAIL'!$D$11)*'[1]MARK UP FOR RETAIL'!$D$5)+'[1]MARK UP FOR RETAIL'!$G$5</f>
        <v>1567.8036000000002</v>
      </c>
      <c r="F14" s="113">
        <f>(('[1]WINDSOR LEAN TO'!U14*'[1]MARK UP FOR RETAIL'!$D$9)*'[1]MARK UP FOR RETAIL'!$D$11)*'[1]MARK UP FOR RETAIL'!$D$5</f>
        <v>157.98240000000001</v>
      </c>
      <c r="G14" s="113">
        <f>(('[1]WINDSOR LEAN TO'!V14*'[1]MARK UP FOR RETAIL'!$D$10)*'[1]MARK UP FOR RETAIL'!$D$11)*'[1]MARK UP FOR RETAIL'!$D$7</f>
        <v>161.41679999999999</v>
      </c>
      <c r="H14" s="113">
        <f>('[1]WINDSOR LEAN TO'!W14*'[1]MARK UP FOR RETAIL'!$D$11)*'[1]MARK UP FOR RETAIL'!$D$5</f>
        <v>430.01279999999997</v>
      </c>
      <c r="I14" s="494"/>
      <c r="J14" s="379">
        <f>('[1]WINDSOR LEAN TO'!Y14*'[1]MARK UP FOR RETAIL'!$D$11)*'[1]MARK UP FOR RETAIL'!$D$5</f>
        <v>644.51700000000005</v>
      </c>
      <c r="K14" s="380"/>
      <c r="L14" s="379">
        <f>('[1]WINDSOR LEAN TO'!AA14*'[1]MARK UP FOR RETAIL'!$D$11)*'[1]MARK UP FOR RETAIL'!$D$5</f>
        <v>125.37180000000001</v>
      </c>
      <c r="M14" s="380"/>
    </row>
    <row r="15" spans="1:13" ht="15.6">
      <c r="A15" s="159" t="s">
        <v>283</v>
      </c>
      <c r="B15" s="127">
        <v>3</v>
      </c>
      <c r="C15" s="113">
        <f>((('[1]WINDSOR LEAN TO'!R15*'[1]MARK UP FOR RETAIL'!$D$9)*'[1]MARK UP FOR RETAIL'!$D$11)*'[1]MARK UP FOR RETAIL'!$D$5)+'[1]MARK UP FOR RETAIL'!$G$5</f>
        <v>1227.7980000000002</v>
      </c>
      <c r="D15" s="113">
        <f>((('[1]WINDSOR LEAN TO'!S15*'[1]MARK UP FOR RETAIL'!$D$9)*'[1]MARK UP FOR RETAIL'!$D$11)*'[1]MARK UP FOR RETAIL'!$D$5)+'[1]MARK UP FOR RETAIL'!$G$5</f>
        <v>1615.8852000000002</v>
      </c>
      <c r="E15" s="113">
        <f>((('[1]WINDSOR LEAN TO'!T15*'[1]MARK UP FOR RETAIL'!$D$9)*'[1]MARK UP FOR RETAIL'!$D$11)*'[1]MARK UP FOR RETAIL'!$D$5)+'[1]MARK UP FOR RETAIL'!$G$5</f>
        <v>1696.5935999999999</v>
      </c>
      <c r="F15" s="113">
        <f>(('[1]WINDSOR LEAN TO'!U15*'[1]MARK UP FOR RETAIL'!$D$9)*'[1]MARK UP FOR RETAIL'!$D$11)*'[1]MARK UP FOR RETAIL'!$D$5</f>
        <v>171.72</v>
      </c>
      <c r="G15" s="113">
        <f>(('[1]WINDSOR LEAN TO'!V15*'[1]MARK UP FOR RETAIL'!$D$10)*'[1]MARK UP FOR RETAIL'!$D$11)*'[1]MARK UP FOR RETAIL'!$D$7</f>
        <v>170.00280000000004</v>
      </c>
      <c r="H15" s="113">
        <f>('[1]WINDSOR LEAN TO'!W15*'[1]MARK UP FOR RETAIL'!$D$11)*'[1]MARK UP FOR RETAIL'!$D$5</f>
        <v>462.67200000000008</v>
      </c>
      <c r="I15" s="494"/>
      <c r="J15" s="379">
        <f>('[1]WINDSOR LEAN TO'!Y15*'[1]MARK UP FOR RETAIL'!$D$11)*'[1]MARK UP FOR RETAIL'!$D$5</f>
        <v>709.85160000000008</v>
      </c>
      <c r="K15" s="380"/>
      <c r="L15" s="379">
        <f>('[1]WINDSOR LEAN TO'!AA15*'[1]MARK UP FOR RETAIL'!$D$11)*'[1]MARK UP FOR RETAIL'!$D$5</f>
        <v>134.20080000000002</v>
      </c>
      <c r="M15" s="380"/>
    </row>
    <row r="16" spans="1:13" ht="15.75" customHeight="1">
      <c r="A16" s="527" t="s">
        <v>284</v>
      </c>
      <c r="B16" s="528"/>
      <c r="C16" s="379">
        <f>((('[1]WINDSOR LEAN TO'!R16*'[1]MARK UP FOR RETAIL'!$D$9)*'[1]MARK UP FOR RETAIL'!$D$11)*'[1]MARK UP FOR RETAIL'!$D$5)</f>
        <v>109.9008</v>
      </c>
      <c r="D16" s="553"/>
      <c r="E16" s="380"/>
      <c r="F16" s="113"/>
      <c r="G16" s="113">
        <f>(('[1]WINDSOR LEAN TO'!V16*'[1]MARK UP FOR RETAIL'!$D$10)*'[1]MARK UP FOR RETAIL'!$D$11)*'[1]MARK UP FOR RETAIL'!$D$7</f>
        <v>18.889199999999999</v>
      </c>
      <c r="H16" s="113"/>
      <c r="I16" s="494"/>
      <c r="J16" s="379">
        <f>('[1]WINDSOR LEAN TO'!Y16*'[1]MARK UP FOR RETAIL'!$D$11)*'[1]MARK UP FOR RETAIL'!$D$5</f>
        <v>49.442400000000006</v>
      </c>
      <c r="K16" s="380"/>
      <c r="L16" s="379"/>
      <c r="M16" s="380"/>
    </row>
    <row r="17" spans="1:13" ht="20.25" customHeight="1">
      <c r="A17" s="853" t="s">
        <v>25</v>
      </c>
      <c r="B17" s="854"/>
      <c r="C17" s="18">
        <f>((('[1]WINDSOR LEAN TO'!R17*'[1]MARK UP FOR RETAIL'!$D$9)*'[1]MARK UP FOR RETAIL'!$D$11)*'[1]MARK UP FOR RETAIL'!$D$5)</f>
        <v>-32.626800000000003</v>
      </c>
      <c r="D17" s="18">
        <f>((('[1]WINDSOR LEAN TO'!S17*'[1]MARK UP FOR RETAIL'!$D$9)*'[1]MARK UP FOR RETAIL'!$D$11)*'[1]MARK UP FOR RETAIL'!$D$5)</f>
        <v>-91.011600000000001</v>
      </c>
      <c r="E17" s="18">
        <f>((('[1]WINDSOR LEAN TO'!T17*'[1]MARK UP FOR RETAIL'!$D$9)*'[1]MARK UP FOR RETAIL'!$D$11)*'[1]MARK UP FOR RETAIL'!$D$5)</f>
        <v>-97.880400000000009</v>
      </c>
      <c r="F17" s="18">
        <f>(('[1]WINDSOR LEAN TO'!U17*'[1]MARK UP FOR RETAIL'!$D$9)*'[1]MARK UP FOR RETAIL'!$D$11)*'[1]MARK UP FOR RETAIL'!$D$5</f>
        <v>-18.889199999999999</v>
      </c>
      <c r="G17" s="18">
        <f>(('[1]WINDSOR LEAN TO'!V17*'[1]MARK UP FOR RETAIL'!$D$10)*'[1]MARK UP FOR RETAIL'!$D$11)*'[1]MARK UP FOR RETAIL'!$D$7</f>
        <v>-12.0204</v>
      </c>
      <c r="H17" s="18"/>
      <c r="I17" s="495"/>
      <c r="J17" s="405">
        <f>('[1]WINDSOR LEAN TO'!Y17*'[1]MARK UP FOR RETAIL'!$D$11)*'[1]MARK UP FOR RETAIL'!$D$5</f>
        <v>-24.721200000000003</v>
      </c>
      <c r="K17" s="406"/>
      <c r="L17" s="405">
        <f>('[1]WINDSOR LEAN TO'!AA17*'[1]MARK UP FOR RETAIL'!$D$11)*'[1]MARK UP FOR RETAIL'!$D$5</f>
        <v>-15.892200000000001</v>
      </c>
      <c r="M17" s="406"/>
    </row>
    <row r="18" spans="1:13">
      <c r="A18" s="161" t="s">
        <v>285</v>
      </c>
      <c r="B18" s="19"/>
      <c r="C18" s="19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62" t="s">
        <v>265</v>
      </c>
      <c r="B19" s="163"/>
      <c r="C19" s="4">
        <f>((('[1]WINDSOR LEAN TO'!R19*'[1]MARK UP FOR RETAIL'!$D$9)*'[1]MARK UP FOR RETAIL'!$D$11)*'[1]MARK UP FOR RETAIL'!$D$5)</f>
        <v>60.102000000000011</v>
      </c>
      <c r="D19" s="150"/>
      <c r="E19" s="150"/>
      <c r="F19" s="11"/>
      <c r="G19" s="11"/>
      <c r="H19" s="11"/>
      <c r="I19" s="11"/>
      <c r="J19" s="11"/>
      <c r="K19" s="11"/>
      <c r="L19" s="11"/>
      <c r="M19" s="11"/>
    </row>
    <row r="20" spans="1:13" ht="15" customHeight="1">
      <c r="A20" s="848" t="s">
        <v>266</v>
      </c>
      <c r="B20" s="848"/>
      <c r="C20" s="848"/>
      <c r="D20" s="848"/>
      <c r="E20" s="849"/>
      <c r="F20" s="811" t="s">
        <v>267</v>
      </c>
      <c r="G20" s="812"/>
      <c r="H20" s="812"/>
      <c r="I20" s="812"/>
      <c r="J20" s="812"/>
      <c r="K20" s="812"/>
      <c r="L20" s="812"/>
      <c r="M20" s="813"/>
    </row>
    <row r="21" spans="1:13">
      <c r="A21" s="848" t="s">
        <v>268</v>
      </c>
      <c r="B21" s="848"/>
      <c r="C21" s="848"/>
      <c r="D21" s="848"/>
      <c r="E21" s="849"/>
      <c r="F21" s="814" t="s">
        <v>269</v>
      </c>
      <c r="G21" s="815"/>
      <c r="H21" s="4">
        <f>((('[1]WINDSOR LEAN TO'!W21*'[1]MARK UP FOR RETAIL'!$D$9)*'[1]MARK UP FOR RETAIL'!$D$11)*'[1]MARK UP FOR RETAIL'!$D$5)</f>
        <v>185.45760000000001</v>
      </c>
      <c r="I21" s="154"/>
      <c r="J21" s="155"/>
      <c r="K21" s="816" t="s">
        <v>270</v>
      </c>
      <c r="L21" s="815"/>
      <c r="M21" s="4" t="s">
        <v>492</v>
      </c>
    </row>
    <row r="22" spans="1:13">
      <c r="A22" s="156"/>
      <c r="B22" s="19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ht="15" thickBot="1">
      <c r="A23" s="156"/>
      <c r="B23" s="19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ht="15" customHeight="1">
      <c r="A24" s="842" t="s">
        <v>286</v>
      </c>
      <c r="B24" s="843"/>
      <c r="C24" s="843"/>
      <c r="D24" s="843"/>
      <c r="E24" s="843"/>
      <c r="F24" s="843"/>
      <c r="G24" s="843"/>
      <c r="H24" s="843"/>
      <c r="I24" s="843"/>
      <c r="J24" s="843"/>
      <c r="K24" s="843"/>
      <c r="L24" s="843"/>
      <c r="M24" s="844"/>
    </row>
    <row r="25" spans="1:13" ht="15" customHeight="1">
      <c r="A25" s="845"/>
      <c r="B25" s="846"/>
      <c r="C25" s="846"/>
      <c r="D25" s="846"/>
      <c r="E25" s="846"/>
      <c r="F25" s="846"/>
      <c r="G25" s="846"/>
      <c r="H25" s="846"/>
      <c r="I25" s="846"/>
      <c r="J25" s="846"/>
      <c r="K25" s="846"/>
      <c r="L25" s="846"/>
      <c r="M25" s="847"/>
    </row>
    <row r="26" spans="1:13" ht="20.399999999999999">
      <c r="A26" s="391" t="s">
        <v>27</v>
      </c>
      <c r="B26" s="392"/>
      <c r="C26" s="392"/>
      <c r="D26" s="392"/>
      <c r="E26" s="20"/>
      <c r="F26" s="22"/>
      <c r="G26" s="395" t="s">
        <v>28</v>
      </c>
      <c r="H26" s="395"/>
      <c r="I26" s="395"/>
      <c r="J26" s="395"/>
      <c r="K26" s="395"/>
      <c r="L26" s="395"/>
      <c r="M26" s="396"/>
    </row>
    <row r="27" spans="1:13" ht="20.399999999999999">
      <c r="A27" s="391"/>
      <c r="B27" s="392"/>
      <c r="C27" s="392"/>
      <c r="D27" s="392"/>
      <c r="E27" s="20"/>
      <c r="F27" s="22"/>
      <c r="G27" s="395"/>
      <c r="H27" s="395"/>
      <c r="I27" s="395"/>
      <c r="J27" s="395"/>
      <c r="K27" s="395"/>
      <c r="L27" s="395"/>
      <c r="M27" s="396"/>
    </row>
    <row r="28" spans="1:13" ht="20.399999999999999">
      <c r="A28" s="23" t="s">
        <v>269</v>
      </c>
      <c r="B28" s="65"/>
      <c r="C28" s="65"/>
      <c r="D28" s="65"/>
      <c r="E28" s="20"/>
      <c r="F28" s="22"/>
      <c r="G28" s="66" t="s">
        <v>287</v>
      </c>
      <c r="H28" s="109"/>
      <c r="I28" s="109"/>
      <c r="J28" s="109"/>
      <c r="K28" s="109"/>
      <c r="L28" s="109"/>
      <c r="M28" s="110"/>
    </row>
    <row r="29" spans="1:13" ht="15.6">
      <c r="A29" s="23" t="s">
        <v>33</v>
      </c>
      <c r="B29" s="24"/>
      <c r="C29" s="25"/>
      <c r="D29" s="25"/>
      <c r="E29" s="66"/>
      <c r="F29" s="25"/>
      <c r="G29" s="66" t="s">
        <v>30</v>
      </c>
      <c r="H29" s="25"/>
      <c r="I29" s="25"/>
      <c r="J29" s="25"/>
      <c r="K29" s="25"/>
      <c r="L29" s="25"/>
      <c r="M29" s="29"/>
    </row>
    <row r="30" spans="1:13" ht="15.6">
      <c r="A30" s="165"/>
      <c r="B30" s="24"/>
      <c r="C30" s="25"/>
      <c r="D30" s="25"/>
      <c r="E30" s="66"/>
      <c r="F30" s="25"/>
      <c r="G30" s="66" t="s">
        <v>73</v>
      </c>
      <c r="H30" s="25"/>
      <c r="I30" s="25"/>
      <c r="J30" s="25"/>
      <c r="K30" s="25"/>
      <c r="L30" s="25"/>
      <c r="M30" s="29"/>
    </row>
    <row r="31" spans="1:13" ht="15.6">
      <c r="A31" s="165"/>
      <c r="B31" s="24"/>
      <c r="C31" s="25"/>
      <c r="D31" s="25"/>
      <c r="E31" s="66"/>
      <c r="F31" s="25"/>
      <c r="G31" s="66" t="s">
        <v>34</v>
      </c>
      <c r="H31" s="25"/>
      <c r="I31" s="25"/>
      <c r="J31" s="25"/>
      <c r="K31" s="25"/>
      <c r="L31" s="25"/>
      <c r="M31" s="29"/>
    </row>
    <row r="32" spans="1:13" ht="15.6">
      <c r="A32" s="23"/>
      <c r="B32" s="24"/>
      <c r="C32" s="25"/>
      <c r="D32" s="25"/>
      <c r="E32" s="66"/>
      <c r="F32" s="25"/>
      <c r="G32" s="66" t="s">
        <v>36</v>
      </c>
      <c r="H32" s="25"/>
      <c r="I32" s="25"/>
      <c r="J32" s="25"/>
      <c r="K32" s="25"/>
      <c r="L32" s="25"/>
      <c r="M32" s="29"/>
    </row>
    <row r="33" spans="1:13" ht="15.6">
      <c r="A33" s="407"/>
      <c r="B33" s="452"/>
      <c r="C33" s="452"/>
      <c r="D33" s="452"/>
      <c r="E33" s="66"/>
      <c r="F33" s="25"/>
      <c r="G33" s="66" t="s">
        <v>37</v>
      </c>
      <c r="H33" s="25"/>
      <c r="I33" s="25"/>
      <c r="J33" s="25"/>
      <c r="K33" s="25"/>
      <c r="L33" s="25"/>
      <c r="M33" s="29"/>
    </row>
    <row r="34" spans="1:13" ht="15.6">
      <c r="A34" s="453"/>
      <c r="B34" s="452"/>
      <c r="C34" s="452"/>
      <c r="D34" s="452"/>
      <c r="E34" s="66"/>
      <c r="F34" s="25"/>
      <c r="G34" s="66" t="s">
        <v>288</v>
      </c>
      <c r="H34" s="25"/>
      <c r="I34" s="25"/>
      <c r="J34" s="25"/>
      <c r="K34" s="25"/>
      <c r="L34" s="25"/>
      <c r="M34" s="29"/>
    </row>
    <row r="35" spans="1:13" ht="15.6">
      <c r="A35" s="453"/>
      <c r="B35" s="452"/>
      <c r="C35" s="452"/>
      <c r="D35" s="452"/>
      <c r="E35" s="25"/>
      <c r="F35" s="25"/>
      <c r="G35" s="66" t="s">
        <v>39</v>
      </c>
      <c r="H35" s="25"/>
      <c r="I35" s="25"/>
      <c r="J35" s="25"/>
      <c r="K35" s="25"/>
      <c r="L35" s="25"/>
      <c r="M35" s="29"/>
    </row>
    <row r="36" spans="1:13" ht="15.6">
      <c r="A36" s="166"/>
      <c r="B36" s="167"/>
      <c r="C36" s="167"/>
      <c r="D36" s="167"/>
      <c r="E36" s="25"/>
      <c r="F36" s="25"/>
      <c r="G36" s="66"/>
      <c r="H36" s="25"/>
      <c r="I36" s="25"/>
      <c r="J36" s="25"/>
      <c r="K36" s="25"/>
      <c r="L36" s="25"/>
      <c r="M36" s="29"/>
    </row>
    <row r="37" spans="1:13" ht="20.399999999999999">
      <c r="A37" s="30"/>
      <c r="B37" s="24"/>
      <c r="C37" s="25"/>
      <c r="D37" s="25"/>
      <c r="E37" s="31"/>
      <c r="F37" s="31"/>
      <c r="G37" s="503"/>
      <c r="H37" s="503"/>
      <c r="I37" s="503"/>
      <c r="J37" s="503"/>
      <c r="K37" s="503"/>
      <c r="L37" s="503"/>
      <c r="M37" s="504"/>
    </row>
    <row r="38" spans="1:13" ht="21" thickBot="1">
      <c r="A38" s="32"/>
      <c r="B38" s="24"/>
      <c r="C38" s="25"/>
      <c r="D38" s="25"/>
      <c r="E38" s="31"/>
      <c r="F38" s="31"/>
      <c r="G38" s="503"/>
      <c r="H38" s="503"/>
      <c r="I38" s="503"/>
      <c r="J38" s="503"/>
      <c r="K38" s="503"/>
      <c r="L38" s="503"/>
      <c r="M38" s="504"/>
    </row>
    <row r="39" spans="1:13" ht="47.25" customHeight="1">
      <c r="A39" s="33" t="s">
        <v>40</v>
      </c>
      <c r="B39" s="34" t="s">
        <v>5</v>
      </c>
      <c r="C39" s="34" t="s">
        <v>7</v>
      </c>
      <c r="D39" s="35" t="s">
        <v>289</v>
      </c>
      <c r="E39" s="76"/>
      <c r="F39" s="168"/>
      <c r="G39" s="839" t="s">
        <v>484</v>
      </c>
      <c r="H39" s="840"/>
      <c r="I39" s="840"/>
      <c r="J39" s="840"/>
      <c r="K39" s="840"/>
      <c r="L39" s="840"/>
      <c r="M39" s="841"/>
    </row>
    <row r="40" spans="1:13" ht="15.6">
      <c r="A40" s="36" t="s">
        <v>290</v>
      </c>
      <c r="B40" s="52">
        <v>1</v>
      </c>
      <c r="C40" s="113">
        <f>((('[1]WINDSOR LEAN TO'!R40*'[1]MARK UP FOR RETAIL'!$D$14)*'[1]MARK UP FOR RETAIL'!$D$11)*'[1]MARK UP FOR RETAIL'!$D$5)+'[1]MARK UP FOR RETAIL'!$G$5</f>
        <v>813.95280000000002</v>
      </c>
      <c r="D40" s="171">
        <f>((('[1]WINDSOR LEAN TO'!S40*'[1]MARK UP FOR RETAIL'!$D$14)*'[1]MARK UP FOR RETAIL'!$D$11)*'[1]MARK UP FOR RETAIL'!$D$5)+'[1]MARK UP FOR RETAIL'!$G$5</f>
        <v>1099.008</v>
      </c>
      <c r="E40" s="37"/>
      <c r="F40" s="169"/>
      <c r="G40" s="769">
        <f>(('[1]WINDSOR LEAN TO'!V40*'[1]MARK UP FOR RETAIL'!$D$14)*'[1]MARK UP FOR RETAIL'!$D$11)*'[1]MARK UP FOR RETAIL'!$D$5</f>
        <v>505.01880000000006</v>
      </c>
      <c r="H40" s="553"/>
      <c r="I40" s="553"/>
      <c r="J40" s="553"/>
      <c r="K40" s="553"/>
      <c r="L40" s="553"/>
      <c r="M40" s="770"/>
    </row>
    <row r="41" spans="1:13" ht="15.6">
      <c r="A41" s="36" t="s">
        <v>291</v>
      </c>
      <c r="B41" s="52">
        <v>1</v>
      </c>
      <c r="C41" s="113">
        <f>((('[1]WINDSOR LEAN TO'!R41*'[1]MARK UP FOR RETAIL'!$D$14)*'[1]MARK UP FOR RETAIL'!$D$11)*'[1]MARK UP FOR RETAIL'!$D$5)+'[1]MARK UP FOR RETAIL'!$G$5</f>
        <v>971.93520000000001</v>
      </c>
      <c r="D41" s="171">
        <f>((('[1]WINDSOR LEAN TO'!S41*'[1]MARK UP FOR RETAIL'!$D$14)*'[1]MARK UP FOR RETAIL'!$D$11)*'[1]MARK UP FOR RETAIL'!$D$5)+'[1]MARK UP FOR RETAIL'!$G$5</f>
        <v>1274.1624000000002</v>
      </c>
      <c r="E41" s="37"/>
      <c r="F41" s="169"/>
      <c r="G41" s="769">
        <f>(('[1]WINDSOR LEAN TO'!V41*'[1]MARK UP FOR RETAIL'!$D$14)*'[1]MARK UP FOR RETAIL'!$D$11)*'[1]MARK UP FOR RETAIL'!$D$5</f>
        <v>580.94820000000004</v>
      </c>
      <c r="H41" s="553"/>
      <c r="I41" s="553"/>
      <c r="J41" s="553"/>
      <c r="K41" s="553"/>
      <c r="L41" s="553"/>
      <c r="M41" s="770"/>
    </row>
    <row r="42" spans="1:13" ht="16.2" thickBot="1">
      <c r="A42" s="38" t="s">
        <v>292</v>
      </c>
      <c r="B42" s="69">
        <v>1</v>
      </c>
      <c r="C42" s="174">
        <f>((('[1]WINDSOR LEAN TO'!R42*'[1]MARK UP FOR RETAIL'!$D$14)*'[1]MARK UP FOR RETAIL'!$D$11)*'[1]MARK UP FOR RETAIL'!$D$5)+'[1]MARK UP FOR RETAIL'!$G$5</f>
        <v>1155.6756</v>
      </c>
      <c r="D42" s="175">
        <f>((('[1]WINDSOR LEAN TO'!S42*'[1]MARK UP FOR RETAIL'!$D$14)*'[1]MARK UP FOR RETAIL'!$D$11)*'[1]MARK UP FOR RETAIL'!$D$5)+'[1]MARK UP FOR RETAIL'!$G$5</f>
        <v>1469.9232</v>
      </c>
      <c r="E42" s="39"/>
      <c r="F42" s="172"/>
      <c r="G42" s="836">
        <f>(('[1]WINDSOR LEAN TO'!V42*'[1]MARK UP FOR RETAIL'!$D$14)*'[1]MARK UP FOR RETAIL'!$D$11)*'[1]MARK UP FOR RETAIL'!$D$5</f>
        <v>669.23820000000001</v>
      </c>
      <c r="H42" s="837"/>
      <c r="I42" s="837"/>
      <c r="J42" s="837"/>
      <c r="K42" s="837"/>
      <c r="L42" s="837"/>
      <c r="M42" s="838"/>
    </row>
  </sheetData>
  <mergeCells count="47">
    <mergeCell ref="A1:M1"/>
    <mergeCell ref="A3:B5"/>
    <mergeCell ref="J3:M4"/>
    <mergeCell ref="C5:E5"/>
    <mergeCell ref="J5:K5"/>
    <mergeCell ref="L5:M5"/>
    <mergeCell ref="A21:E21"/>
    <mergeCell ref="J10:K10"/>
    <mergeCell ref="J9:K9"/>
    <mergeCell ref="J6:M6"/>
    <mergeCell ref="J12:K12"/>
    <mergeCell ref="J11:K11"/>
    <mergeCell ref="J8:K8"/>
    <mergeCell ref="J7:K7"/>
    <mergeCell ref="L11:M11"/>
    <mergeCell ref="C16:E16"/>
    <mergeCell ref="I6:I17"/>
    <mergeCell ref="A16:B16"/>
    <mergeCell ref="A17:B17"/>
    <mergeCell ref="A20:E20"/>
    <mergeCell ref="L10:M10"/>
    <mergeCell ref="L9:M9"/>
    <mergeCell ref="A26:D27"/>
    <mergeCell ref="G26:M27"/>
    <mergeCell ref="A33:D35"/>
    <mergeCell ref="G37:M38"/>
    <mergeCell ref="A24:M25"/>
    <mergeCell ref="L7:M7"/>
    <mergeCell ref="L12:M12"/>
    <mergeCell ref="G42:M42"/>
    <mergeCell ref="G41:M41"/>
    <mergeCell ref="G40:M40"/>
    <mergeCell ref="G39:M39"/>
    <mergeCell ref="L17:M17"/>
    <mergeCell ref="F20:M20"/>
    <mergeCell ref="F21:G21"/>
    <mergeCell ref="K21:L21"/>
    <mergeCell ref="L16:M16"/>
    <mergeCell ref="L15:M15"/>
    <mergeCell ref="L14:M14"/>
    <mergeCell ref="L13:M13"/>
    <mergeCell ref="J17:K17"/>
    <mergeCell ref="J16:K16"/>
    <mergeCell ref="J15:K15"/>
    <mergeCell ref="J14:K14"/>
    <mergeCell ref="J13:K13"/>
    <mergeCell ref="L8:M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N42"/>
  <sheetViews>
    <sheetView topLeftCell="A19" workbookViewId="0">
      <selection sqref="A1:N42"/>
    </sheetView>
  </sheetViews>
  <sheetFormatPr defaultRowHeight="14.4"/>
  <cols>
    <col min="6" max="6" width="12.88671875" customWidth="1"/>
  </cols>
  <sheetData>
    <row r="1" spans="1:14" ht="44.4">
      <c r="A1" s="861" t="s">
        <v>293</v>
      </c>
      <c r="B1" s="862"/>
      <c r="C1" s="862"/>
      <c r="D1" s="862"/>
      <c r="E1" s="862"/>
      <c r="F1" s="862"/>
      <c r="G1" s="862"/>
      <c r="H1" s="862"/>
      <c r="I1" s="862"/>
      <c r="J1" s="862"/>
      <c r="K1" s="862"/>
      <c r="L1" s="862"/>
      <c r="M1" s="862"/>
      <c r="N1" s="863"/>
    </row>
    <row r="2" spans="1:14" ht="45.75" customHeight="1">
      <c r="A2" s="867" t="s">
        <v>217</v>
      </c>
      <c r="B2" s="868"/>
      <c r="C2" s="868"/>
      <c r="D2" s="176"/>
      <c r="E2" s="176"/>
      <c r="F2" s="176"/>
      <c r="G2" s="176"/>
      <c r="H2" s="176"/>
      <c r="I2" s="176"/>
      <c r="J2" s="176"/>
      <c r="K2" s="524"/>
      <c r="L2" s="524"/>
      <c r="M2" s="524"/>
      <c r="N2" s="524"/>
    </row>
    <row r="3" spans="1:14" ht="15" customHeight="1">
      <c r="A3" s="868"/>
      <c r="B3" s="868"/>
      <c r="C3" s="868"/>
      <c r="D3" s="11"/>
      <c r="E3" s="11"/>
      <c r="F3" s="11"/>
      <c r="G3" s="11"/>
      <c r="H3" s="11"/>
      <c r="I3" s="11"/>
      <c r="J3" s="11"/>
      <c r="K3" s="525"/>
      <c r="L3" s="525"/>
      <c r="M3" s="525"/>
      <c r="N3" s="525"/>
    </row>
    <row r="4" spans="1:14" ht="18" customHeight="1">
      <c r="A4" s="869"/>
      <c r="B4" s="869"/>
      <c r="C4" s="869"/>
      <c r="D4" s="817" t="s">
        <v>273</v>
      </c>
      <c r="E4" s="818"/>
      <c r="F4" s="819"/>
      <c r="G4" s="145"/>
      <c r="H4" s="12"/>
      <c r="I4" s="12"/>
      <c r="J4" s="12"/>
      <c r="K4" s="860" t="s">
        <v>482</v>
      </c>
      <c r="L4" s="784"/>
      <c r="M4" s="860" t="s">
        <v>483</v>
      </c>
      <c r="N4" s="784"/>
    </row>
    <row r="5" spans="1:14" ht="55.2">
      <c r="A5" s="146" t="s">
        <v>40</v>
      </c>
      <c r="B5" s="51" t="s">
        <v>5</v>
      </c>
      <c r="C5" s="51" t="s">
        <v>49</v>
      </c>
      <c r="D5" s="51" t="s">
        <v>7</v>
      </c>
      <c r="E5" s="51" t="s">
        <v>8</v>
      </c>
      <c r="F5" s="51" t="s">
        <v>9</v>
      </c>
      <c r="G5" s="51" t="s">
        <v>274</v>
      </c>
      <c r="H5" s="51" t="s">
        <v>10</v>
      </c>
      <c r="I5" s="94" t="s">
        <v>44</v>
      </c>
      <c r="J5" s="493"/>
      <c r="K5" s="850" t="s">
        <v>484</v>
      </c>
      <c r="L5" s="851"/>
      <c r="M5" s="851"/>
      <c r="N5" s="852"/>
    </row>
    <row r="6" spans="1:14" ht="15.6">
      <c r="A6" s="59" t="s">
        <v>294</v>
      </c>
      <c r="B6" s="52">
        <v>1</v>
      </c>
      <c r="C6" s="52">
        <v>1</v>
      </c>
      <c r="D6" s="113">
        <f>((('[1]KENSINGTON LEAN TO'!AU6*'[1]MARK UP FOR RETAIL'!$D$9)*'[1]MARK UP FOR RETAIL'!$D$11)*'[1]MARK UP FOR RETAIL'!$D$5)+'[1]MARK UP FOR RETAIL'!$G$5</f>
        <v>549.50400000000002</v>
      </c>
      <c r="E6" s="113">
        <f>((('[1]KENSINGTON LEAN TO'!AV6*'[1]MARK UP FOR RETAIL'!$D$9)*'[1]MARK UP FOR RETAIL'!$D$11)*'[1]MARK UP FOR RETAIL'!$D$5)+'[1]MARK UP FOR RETAIL'!$G$5</f>
        <v>990.82439999999997</v>
      </c>
      <c r="F6" s="113">
        <f>((('[1]KENSINGTON LEAN TO'!AW6*'[1]MARK UP FOR RETAIL'!$D$9)*'[1]MARK UP FOR RETAIL'!$D$11)*'[1]MARK UP FOR RETAIL'!$D$5)+'[1]MARK UP FOR RETAIL'!$G$5</f>
        <v>1049.2092000000002</v>
      </c>
      <c r="G6" s="113">
        <f>(('[1]KENSINGTON LEAN TO'!AX6*'[1]MARK UP FOR RETAIL'!$D$9)*'[1]MARK UP FOR RETAIL'!$D$11)*'[1]MARK UP FOR RETAIL'!$D$5</f>
        <v>85.86</v>
      </c>
      <c r="H6" s="113">
        <f>(('[1]KENSINGTON LEAN TO'!AY6*'[1]MARK UP FOR RETAIL'!$D$10)*'[1]MARK UP FOR RETAIL'!$D$11)*'[1]MARK UP FOR RETAIL'!$D$7</f>
        <v>106.46639999999999</v>
      </c>
      <c r="I6" s="113">
        <f>('[1]KENSINGTON LEAN TO'!AZ6*'[1]MARK UP FOR RETAIL'!$D$11)*'[1]MARK UP FOR RETAIL'!$D$5</f>
        <v>214.09920000000002</v>
      </c>
      <c r="J6" s="494"/>
      <c r="K6" s="379">
        <f>('[1]KENSINGTON LEAN TO'!BB6*'[1]MARK UP FOR RETAIL'!$D$11)*'[1]MARK UP FOR RETAIL'!$D$5</f>
        <v>316.07820000000004</v>
      </c>
      <c r="L6" s="380"/>
      <c r="M6" s="379">
        <f>('[1]KENSINGTON LEAN TO'!BD6*'[1]MARK UP FOR RETAIL'!$D$11)*'[1]MARK UP FOR RETAIL'!$D$5</f>
        <v>68.866200000000021</v>
      </c>
      <c r="N6" s="380"/>
    </row>
    <row r="7" spans="1:14" ht="15.6">
      <c r="A7" s="59" t="s">
        <v>295</v>
      </c>
      <c r="B7" s="52">
        <v>1</v>
      </c>
      <c r="C7" s="52">
        <v>1</v>
      </c>
      <c r="D7" s="113">
        <f>((('[1]KENSINGTON LEAN TO'!AU7*'[1]MARK UP FOR RETAIL'!$D$9)*'[1]MARK UP FOR RETAIL'!$D$11)*'[1]MARK UP FOR RETAIL'!$D$5)+'[1]MARK UP FOR RETAIL'!$G$5</f>
        <v>643.95000000000005</v>
      </c>
      <c r="E7" s="113">
        <f>((('[1]KENSINGTON LEAN TO'!AV7*'[1]MARK UP FOR RETAIL'!$D$9)*'[1]MARK UP FOR RETAIL'!$D$11)*'[1]MARK UP FOR RETAIL'!$D$5)+'[1]MARK UP FOR RETAIL'!$G$5</f>
        <v>1152.2411999999999</v>
      </c>
      <c r="F7" s="113">
        <f>((('[1]KENSINGTON LEAN TO'!AW7*'[1]MARK UP FOR RETAIL'!$D$9)*'[1]MARK UP FOR RETAIL'!$D$11)*'[1]MARK UP FOR RETAIL'!$D$5)+'[1]MARK UP FOR RETAIL'!$G$5</f>
        <v>1220.9292000000003</v>
      </c>
      <c r="G7" s="113">
        <f>(('[1]KENSINGTON LEAN TO'!AX7*'[1]MARK UP FOR RETAIL'!$D$9)*'[1]MARK UP FOR RETAIL'!$D$11)*'[1]MARK UP FOR RETAIL'!$D$5</f>
        <v>97.880400000000009</v>
      </c>
      <c r="H7" s="113">
        <f>(('[1]KENSINGTON LEAN TO'!AY7*'[1]MARK UP FOR RETAIL'!$D$10)*'[1]MARK UP FOR RETAIL'!$D$11)*'[1]MARK UP FOR RETAIL'!$D$7</f>
        <v>118.4868</v>
      </c>
      <c r="I7" s="113">
        <f>('[1]KENSINGTON LEAN TO'!AZ7*'[1]MARK UP FOR RETAIL'!$D$11)*'[1]MARK UP FOR RETAIL'!$D$5</f>
        <v>246.75840000000005</v>
      </c>
      <c r="J7" s="494"/>
      <c r="K7" s="379">
        <f>('[1]KENSINGTON LEAN TO'!BB7*'[1]MARK UP FOR RETAIL'!$D$11)*'[1]MARK UP FOR RETAIL'!$D$5</f>
        <v>346.09680000000003</v>
      </c>
      <c r="L7" s="380"/>
      <c r="M7" s="379">
        <f>('[1]KENSINGTON LEAN TO'!BD7*'[1]MARK UP FOR RETAIL'!$D$11)*'[1]MARK UP FOR RETAIL'!$D$5</f>
        <v>79.460999999999999</v>
      </c>
      <c r="N7" s="380"/>
    </row>
    <row r="8" spans="1:14" ht="15.6">
      <c r="A8" s="59" t="s">
        <v>296</v>
      </c>
      <c r="B8" s="52">
        <v>1</v>
      </c>
      <c r="C8" s="52">
        <v>1</v>
      </c>
      <c r="D8" s="113">
        <f>((('[1]KENSINGTON LEAN TO'!AU8*'[1]MARK UP FOR RETAIL'!$D$9)*'[1]MARK UP FOR RETAIL'!$D$11)*'[1]MARK UP FOR RETAIL'!$D$5)+'[1]MARK UP FOR RETAIL'!$G$5</f>
        <v>745.26480000000004</v>
      </c>
      <c r="E8" s="113">
        <f>((('[1]KENSINGTON LEAN TO'!AV8*'[1]MARK UP FOR RETAIL'!$D$9)*'[1]MARK UP FOR RETAIL'!$D$11)*'[1]MARK UP FOR RETAIL'!$D$5)+'[1]MARK UP FOR RETAIL'!$G$5</f>
        <v>1315.3751999999999</v>
      </c>
      <c r="F8" s="113">
        <f>((('[1]KENSINGTON LEAN TO'!AW8*'[1]MARK UP FOR RETAIL'!$D$9)*'[1]MARK UP FOR RETAIL'!$D$11)*'[1]MARK UP FOR RETAIL'!$D$5)+'[1]MARK UP FOR RETAIL'!$G$5</f>
        <v>1396.0836000000002</v>
      </c>
      <c r="G8" s="113">
        <f>(('[1]KENSINGTON LEAN TO'!AX8*'[1]MARK UP FOR RETAIL'!$D$9)*'[1]MARK UP FOR RETAIL'!$D$11)*'[1]MARK UP FOR RETAIL'!$D$5</f>
        <v>106.46639999999999</v>
      </c>
      <c r="H8" s="113">
        <f>(('[1]KENSINGTON LEAN TO'!AY8*'[1]MARK UP FOR RETAIL'!$D$10)*'[1]MARK UP FOR RETAIL'!$D$11)*'[1]MARK UP FOR RETAIL'!$D$7</f>
        <v>130.50720000000001</v>
      </c>
      <c r="I8" s="113">
        <f>('[1]KENSINGTON LEAN TO'!AZ8*'[1]MARK UP FOR RETAIL'!$D$11)*'[1]MARK UP FOR RETAIL'!$D$5</f>
        <v>286.67520000000002</v>
      </c>
      <c r="J8" s="494"/>
      <c r="K8" s="379">
        <f>('[1]KENSINGTON LEAN TO'!BB8*'[1]MARK UP FOR RETAIL'!$D$11)*'[1]MARK UP FOR RETAIL'!$D$5</f>
        <v>384.94440000000003</v>
      </c>
      <c r="L8" s="380"/>
      <c r="M8" s="379">
        <f>('[1]KENSINGTON LEAN TO'!BD8*'[1]MARK UP FOR RETAIL'!$D$11)*'[1]MARK UP FOR RETAIL'!$D$5</f>
        <v>88.29000000000002</v>
      </c>
      <c r="N8" s="380"/>
    </row>
    <row r="9" spans="1:14" ht="15.6">
      <c r="A9" s="59" t="s">
        <v>297</v>
      </c>
      <c r="B9" s="52">
        <v>1</v>
      </c>
      <c r="C9" s="52">
        <v>1</v>
      </c>
      <c r="D9" s="113">
        <f>((('[1]KENSINGTON LEAN TO'!AU9*'[1]MARK UP FOR RETAIL'!$D$9)*'[1]MARK UP FOR RETAIL'!$D$11)*'[1]MARK UP FOR RETAIL'!$D$5)+'[1]MARK UP FOR RETAIL'!$G$5</f>
        <v>843.14520000000005</v>
      </c>
      <c r="E9" s="113">
        <f>((('[1]KENSINGTON LEAN TO'!AV9*'[1]MARK UP FOR RETAIL'!$D$9)*'[1]MARK UP FOR RETAIL'!$D$11)*'[1]MARK UP FOR RETAIL'!$D$5)+'[1]MARK UP FOR RETAIL'!$G$5</f>
        <v>1483.6608000000001</v>
      </c>
      <c r="F9" s="113">
        <f>((('[1]KENSINGTON LEAN TO'!AW9*'[1]MARK UP FOR RETAIL'!$D$9)*'[1]MARK UP FOR RETAIL'!$D$11)*'[1]MARK UP FOR RETAIL'!$D$5)+'[1]MARK UP FOR RETAIL'!$G$5</f>
        <v>1572.9552000000001</v>
      </c>
      <c r="G9" s="113">
        <f>(('[1]KENSINGTON LEAN TO'!AX9*'[1]MARK UP FOR RETAIL'!$D$9)*'[1]MARK UP FOR RETAIL'!$D$11)*'[1]MARK UP FOR RETAIL'!$D$5</f>
        <v>120.20400000000002</v>
      </c>
      <c r="H9" s="113">
        <f>(('[1]KENSINGTON LEAN TO'!AY9*'[1]MARK UP FOR RETAIL'!$D$10)*'[1]MARK UP FOR RETAIL'!$D$11)*'[1]MARK UP FOR RETAIL'!$D$7</f>
        <v>140.81040000000002</v>
      </c>
      <c r="I9" s="113">
        <f>('[1]KENSINGTON LEAN TO'!AZ9*'[1]MARK UP FOR RETAIL'!$D$11)*'[1]MARK UP FOR RETAIL'!$D$5</f>
        <v>321.14880000000005</v>
      </c>
      <c r="J9" s="494"/>
      <c r="K9" s="379">
        <f>('[1]KENSINGTON LEAN TO'!BB9*'[1]MARK UP FOR RETAIL'!$D$11)*'[1]MARK UP FOR RETAIL'!$D$5</f>
        <v>420.26040000000006</v>
      </c>
      <c r="L9" s="380"/>
      <c r="M9" s="379">
        <f>('[1]KENSINGTON LEAN TO'!BD9*'[1]MARK UP FOR RETAIL'!$D$11)*'[1]MARK UP FOR RETAIL'!$D$5</f>
        <v>97.119</v>
      </c>
      <c r="N9" s="380"/>
    </row>
    <row r="10" spans="1:14" ht="15.6">
      <c r="A10" s="59" t="s">
        <v>298</v>
      </c>
      <c r="B10" s="52">
        <v>2</v>
      </c>
      <c r="C10" s="52">
        <v>1</v>
      </c>
      <c r="D10" s="113">
        <f>((('[1]KENSINGTON LEAN TO'!AU10*'[1]MARK UP FOR RETAIL'!$D$9)*'[1]MARK UP FOR RETAIL'!$D$11)*'[1]MARK UP FOR RETAIL'!$D$5)+'[1]MARK UP FOR RETAIL'!$G$5</f>
        <v>975.36959999999999</v>
      </c>
      <c r="E10" s="113">
        <f>((('[1]KENSINGTON LEAN TO'!AV10*'[1]MARK UP FOR RETAIL'!$D$9)*'[1]MARK UP FOR RETAIL'!$D$11)*'[1]MARK UP FOR RETAIL'!$D$5)+'[1]MARK UP FOR RETAIL'!$G$5</f>
        <v>1681.1388000000002</v>
      </c>
      <c r="F10" s="113">
        <f>((('[1]KENSINGTON LEAN TO'!AW10*'[1]MARK UP FOR RETAIL'!$D$9)*'[1]MARK UP FOR RETAIL'!$D$11)*'[1]MARK UP FOR RETAIL'!$D$5)+'[1]MARK UP FOR RETAIL'!$G$5</f>
        <v>1785.8880000000004</v>
      </c>
      <c r="G10" s="113">
        <f>(('[1]KENSINGTON LEAN TO'!AX10*'[1]MARK UP FOR RETAIL'!$D$9)*'[1]MARK UP FOR RETAIL'!$D$11)*'[1]MARK UP FOR RETAIL'!$D$5</f>
        <v>130.50720000000001</v>
      </c>
      <c r="H10" s="113">
        <f>(('[1]KENSINGTON LEAN TO'!AY10*'[1]MARK UP FOR RETAIL'!$D$10)*'[1]MARK UP FOR RETAIL'!$D$11)*'[1]MARK UP FOR RETAIL'!$D$7</f>
        <v>157.98240000000001</v>
      </c>
      <c r="I10" s="113">
        <f>('[1]KENSINGTON LEAN TO'!AZ10*'[1]MARK UP FOR RETAIL'!$D$11)*'[1]MARK UP FOR RETAIL'!$D$5</f>
        <v>355.62239999999997</v>
      </c>
      <c r="J10" s="494"/>
      <c r="K10" s="379">
        <f>('[1]KENSINGTON LEAN TO'!BB10*'[1]MARK UP FOR RETAIL'!$D$11)*'[1]MARK UP FOR RETAIL'!$D$5</f>
        <v>497.9556</v>
      </c>
      <c r="L10" s="380"/>
      <c r="M10" s="379">
        <f>('[1]KENSINGTON LEAN TO'!BD10*'[1]MARK UP FOR RETAIL'!$D$11)*'[1]MARK UP FOR RETAIL'!$D$5</f>
        <v>109.47959999999999</v>
      </c>
      <c r="N10" s="380"/>
    </row>
    <row r="11" spans="1:14" ht="15.6">
      <c r="A11" s="59" t="s">
        <v>299</v>
      </c>
      <c r="B11" s="52">
        <v>2</v>
      </c>
      <c r="C11" s="52">
        <v>1</v>
      </c>
      <c r="D11" s="113">
        <f>((('[1]KENSINGTON LEAN TO'!AU11*'[1]MARK UP FOR RETAIL'!$D$9)*'[1]MARK UP FOR RETAIL'!$D$11)*'[1]MARK UP FOR RETAIL'!$D$5)+'[1]MARK UP FOR RETAIL'!$G$5</f>
        <v>1066.3812</v>
      </c>
      <c r="E11" s="113">
        <f>((('[1]KENSINGTON LEAN TO'!AV11*'[1]MARK UP FOR RETAIL'!$D$9)*'[1]MARK UP FOR RETAIL'!$D$11)*'[1]MARK UP FOR RETAIL'!$D$5)+'[1]MARK UP FOR RETAIL'!$G$5</f>
        <v>1854.576</v>
      </c>
      <c r="F11" s="113">
        <f>((('[1]KENSINGTON LEAN TO'!AW11*'[1]MARK UP FOR RETAIL'!$D$9)*'[1]MARK UP FOR RETAIL'!$D$11)*'[1]MARK UP FOR RETAIL'!$D$5)+'[1]MARK UP FOR RETAIL'!$G$5</f>
        <v>1962.7596000000003</v>
      </c>
      <c r="G11" s="113">
        <f>(('[1]KENSINGTON LEAN TO'!AX11*'[1]MARK UP FOR RETAIL'!$D$9)*'[1]MARK UP FOR RETAIL'!$D$11)*'[1]MARK UP FOR RETAIL'!$D$5</f>
        <v>140.81040000000002</v>
      </c>
      <c r="H11" s="113">
        <f>(('[1]KENSINGTON LEAN TO'!AY11*'[1]MARK UP FOR RETAIL'!$D$10)*'[1]MARK UP FOR RETAIL'!$D$11)*'[1]MARK UP FOR RETAIL'!$D$7</f>
        <v>164.85120000000001</v>
      </c>
      <c r="I11" s="113">
        <f>('[1]KENSINGTON LEAN TO'!AZ11*'[1]MARK UP FOR RETAIL'!$D$11)*'[1]MARK UP FOR RETAIL'!$D$5</f>
        <v>395.53920000000005</v>
      </c>
      <c r="J11" s="494"/>
      <c r="K11" s="379">
        <f>('[1]KENSINGTON LEAN TO'!BB11*'[1]MARK UP FOR RETAIL'!$D$11)*'[1]MARK UP FOR RETAIL'!$D$5</f>
        <v>531.50580000000002</v>
      </c>
      <c r="L11" s="380"/>
      <c r="M11" s="379">
        <f>('[1]KENSINGTON LEAN TO'!BD11*'[1]MARK UP FOR RETAIL'!$D$11)*'[1]MARK UP FOR RETAIL'!$D$5</f>
        <v>114.77700000000002</v>
      </c>
      <c r="N11" s="380"/>
    </row>
    <row r="12" spans="1:14" ht="15.6">
      <c r="A12" s="59" t="s">
        <v>300</v>
      </c>
      <c r="B12" s="52">
        <v>3</v>
      </c>
      <c r="C12" s="52">
        <v>1</v>
      </c>
      <c r="D12" s="113">
        <f>((('[1]KENSINGTON LEAN TO'!AU12*'[1]MARK UP FOR RETAIL'!$D$9)*'[1]MARK UP FOR RETAIL'!$D$11)*'[1]MARK UP FOR RETAIL'!$D$5)+'[1]MARK UP FOR RETAIL'!$G$5</f>
        <v>1222.6464000000001</v>
      </c>
      <c r="E12" s="113">
        <f>((('[1]KENSINGTON LEAN TO'!AV12*'[1]MARK UP FOR RETAIL'!$D$9)*'[1]MARK UP FOR RETAIL'!$D$11)*'[1]MARK UP FOR RETAIL'!$D$5)+'[1]MARK UP FOR RETAIL'!$G$5</f>
        <v>2082.9636</v>
      </c>
      <c r="F12" s="113">
        <f>((('[1]KENSINGTON LEAN TO'!AW12*'[1]MARK UP FOR RETAIL'!$D$9)*'[1]MARK UP FOR RETAIL'!$D$11)*'[1]MARK UP FOR RETAIL'!$D$5)+'[1]MARK UP FOR RETAIL'!$G$5</f>
        <v>2206.6020000000003</v>
      </c>
      <c r="G12" s="113">
        <f>(('[1]KENSINGTON LEAN TO'!AX12*'[1]MARK UP FOR RETAIL'!$D$9)*'[1]MARK UP FOR RETAIL'!$D$11)*'[1]MARK UP FOR RETAIL'!$D$5</f>
        <v>157.98240000000001</v>
      </c>
      <c r="H12" s="113">
        <f>(('[1]KENSINGTON LEAN TO'!AY12*'[1]MARK UP FOR RETAIL'!$D$10)*'[1]MARK UP FOR RETAIL'!$D$11)*'[1]MARK UP FOR RETAIL'!$D$7</f>
        <v>173.43720000000002</v>
      </c>
      <c r="I12" s="113">
        <f>('[1]KENSINGTON LEAN TO'!AZ12*'[1]MARK UP FOR RETAIL'!$D$11)*'[1]MARK UP FOR RETAIL'!$D$5</f>
        <v>430.01279999999997</v>
      </c>
      <c r="J12" s="494"/>
      <c r="K12" s="379">
        <f>('[1]KENSINGTON LEAN TO'!BB12*'[1]MARK UP FOR RETAIL'!$D$11)*'[1]MARK UP FOR RETAIL'!$D$5</f>
        <v>610.96680000000015</v>
      </c>
      <c r="L12" s="380"/>
      <c r="M12" s="379">
        <f>('[1]KENSINGTON LEAN TO'!BD12*'[1]MARK UP FOR RETAIL'!$D$11)*'[1]MARK UP FOR RETAIL'!$D$5</f>
        <v>125.37180000000001</v>
      </c>
      <c r="N12" s="380"/>
    </row>
    <row r="13" spans="1:14" ht="15.6">
      <c r="A13" s="59" t="s">
        <v>301</v>
      </c>
      <c r="B13" s="52">
        <v>3</v>
      </c>
      <c r="C13" s="52">
        <v>1</v>
      </c>
      <c r="D13" s="113">
        <f>((('[1]KENSINGTON LEAN TO'!AU13*'[1]MARK UP FOR RETAIL'!$D$9)*'[1]MARK UP FOR RETAIL'!$D$11)*'[1]MARK UP FOR RETAIL'!$D$5)+'[1]MARK UP FOR RETAIL'!$G$5</f>
        <v>1337.6987999999999</v>
      </c>
      <c r="E13" s="113">
        <f>((('[1]KENSINGTON LEAN TO'!AV13*'[1]MARK UP FOR RETAIL'!$D$9)*'[1]MARK UP FOR RETAIL'!$D$11)*'[1]MARK UP FOR RETAIL'!$D$5)+'[1]MARK UP FOR RETAIL'!$G$5</f>
        <v>2275.29</v>
      </c>
      <c r="F13" s="113">
        <f>((('[1]KENSINGTON LEAN TO'!AW13*'[1]MARK UP FOR RETAIL'!$D$9)*'[1]MARK UP FOR RETAIL'!$D$11)*'[1]MARK UP FOR RETAIL'!$D$5)+'[1]MARK UP FOR RETAIL'!$G$5</f>
        <v>2410.9488000000001</v>
      </c>
      <c r="G13" s="113">
        <f>(('[1]KENSINGTON LEAN TO'!AX13*'[1]MARK UP FOR RETAIL'!$D$9)*'[1]MARK UP FOR RETAIL'!$D$11)*'[1]MARK UP FOR RETAIL'!$D$5</f>
        <v>171.72</v>
      </c>
      <c r="H13" s="113">
        <f>(('[1]KENSINGTON LEAN TO'!AY13*'[1]MARK UP FOR RETAIL'!$D$10)*'[1]MARK UP FOR RETAIL'!$D$11)*'[1]MARK UP FOR RETAIL'!$D$7</f>
        <v>188.89200000000002</v>
      </c>
      <c r="I13" s="113">
        <f>('[1]KENSINGTON LEAN TO'!AZ13*'[1]MARK UP FOR RETAIL'!$D$11)*'[1]MARK UP FOR RETAIL'!$D$5</f>
        <v>462.67200000000008</v>
      </c>
      <c r="J13" s="494"/>
      <c r="K13" s="379">
        <f>('[1]KENSINGTON LEAN TO'!BB13*'[1]MARK UP FOR RETAIL'!$D$11)*'[1]MARK UP FOR RETAIL'!$D$5</f>
        <v>642.75120000000004</v>
      </c>
      <c r="L13" s="380"/>
      <c r="M13" s="379">
        <f>('[1]KENSINGTON LEAN TO'!BD13*'[1]MARK UP FOR RETAIL'!$D$11)*'[1]MARK UP FOR RETAIL'!$D$5</f>
        <v>134.20080000000002</v>
      </c>
      <c r="N13" s="380"/>
    </row>
    <row r="14" spans="1:14" ht="27.75" customHeight="1">
      <c r="A14" s="527" t="s">
        <v>302</v>
      </c>
      <c r="B14" s="528"/>
      <c r="C14" s="529"/>
      <c r="D14" s="379">
        <f>(('[1]KENSINGTON LEAN TO'!AU14*'[1]MARK UP FOR RETAIL'!$D$9)*'[1]MARK UP FOR RETAIL'!$D$11)*'[1]MARK UP FOR RETAIL'!$D$5</f>
        <v>109.9008</v>
      </c>
      <c r="E14" s="553"/>
      <c r="F14" s="380"/>
      <c r="G14" s="177" t="s">
        <v>23</v>
      </c>
      <c r="H14" s="177">
        <f>(('[1]KENSINGTON LEAN TO'!AY14*'[1]MARK UP FOR RETAIL'!$D$10)*'[1]MARK UP FOR RETAIL'!$D$11)*'[1]MARK UP FOR RETAIL'!$D$7</f>
        <v>25.757999999999999</v>
      </c>
      <c r="I14" s="177" t="s">
        <v>23</v>
      </c>
      <c r="J14" s="494"/>
      <c r="K14" s="379">
        <f>('[1]KENSINGTON LEAN TO'!BB14*'[1]MARK UP FOR RETAIL'!$D$11)*'[1]MARK UP FOR RETAIL'!$D$5</f>
        <v>49.442400000000006</v>
      </c>
      <c r="L14" s="380"/>
      <c r="M14" s="379" t="s">
        <v>23</v>
      </c>
      <c r="N14" s="380"/>
    </row>
    <row r="15" spans="1:14" ht="15.75" customHeight="1">
      <c r="A15" s="527" t="s">
        <v>303</v>
      </c>
      <c r="B15" s="528"/>
      <c r="C15" s="529"/>
      <c r="D15" s="113">
        <f>(('[1]KENSINGTON LEAN TO'!AU15*'[1]MARK UP FOR RETAIL'!$D$9)*'[1]MARK UP FOR RETAIL'!$D$11)*'[1]MARK UP FOR RETAIL'!$D$5</f>
        <v>204.3468</v>
      </c>
      <c r="E15" s="113">
        <f>(('[1]KENSINGTON LEAN TO'!AV15*'[1]MARK UP FOR RETAIL'!$D$9)*'[1]MARK UP FOR RETAIL'!$D$11)*'[1]MARK UP FOR RETAIL'!$D$5</f>
        <v>352.02600000000001</v>
      </c>
      <c r="F15" s="113">
        <f>(('[1]KENSINGTON LEAN TO'!AW15*'[1]MARK UP FOR RETAIL'!$D$9)*'[1]MARK UP FOR RETAIL'!$D$11)*'[1]MARK UP FOR RETAIL'!$D$5</f>
        <v>374.34960000000001</v>
      </c>
      <c r="G15" s="113">
        <f>(('[1]KENSINGTON LEAN TO'!AX15*'[1]MARK UP FOR RETAIL'!$D$9)*'[1]MARK UP FOR RETAIL'!$D$11)*'[1]MARK UP FOR RETAIL'!$D$5</f>
        <v>27.475200000000001</v>
      </c>
      <c r="H15" s="113">
        <f>(('[1]KENSINGTON LEAN TO'!AY15*'[1]MARK UP FOR RETAIL'!$D$10)*'[1]MARK UP FOR RETAIL'!$D$11)*'[1]MARK UP FOR RETAIL'!$D$7</f>
        <v>32.626800000000003</v>
      </c>
      <c r="I15" s="113">
        <f>('[1]KENSINGTON LEAN TO'!AZ15*'[1]MARK UP FOR RETAIL'!$D$11)*'[1]MARK UP FOR RETAIL'!$D$5</f>
        <v>34.473600000000005</v>
      </c>
      <c r="J15" s="494"/>
      <c r="K15" s="379">
        <f>('[1]KENSINGTON LEAN TO'!BB15*'[1]MARK UP FOR RETAIL'!$D$11)*'[1]MARK UP FOR RETAIL'!$D$5</f>
        <v>93.587400000000002</v>
      </c>
      <c r="L15" s="380"/>
      <c r="M15" s="379">
        <f>('[1]KENSINGTON LEAN TO'!BD15*'[1]MARK UP FOR RETAIL'!$D$11)*'[1]MARK UP FOR RETAIL'!$D$5</f>
        <v>24.721200000000003</v>
      </c>
      <c r="N15" s="380"/>
    </row>
    <row r="16" spans="1:14" ht="15.6">
      <c r="A16" s="426" t="s">
        <v>25</v>
      </c>
      <c r="B16" s="427"/>
      <c r="C16" s="428"/>
      <c r="D16" s="16">
        <f>(('[1]KENSINGTON LEAN TO'!AU16*'[1]MARK UP FOR RETAIL'!$D$9)*'[1]MARK UP FOR RETAIL'!$D$11)*'[1]MARK UP FOR RETAIL'!$D$5</f>
        <v>-44.647200000000005</v>
      </c>
      <c r="E16" s="16">
        <f>(('[1]KENSINGTON LEAN TO'!AV16*'[1]MARK UP FOR RETAIL'!$D$9)*'[1]MARK UP FOR RETAIL'!$D$11)*'[1]MARK UP FOR RETAIL'!$D$5</f>
        <v>-137.376</v>
      </c>
      <c r="F16" s="16">
        <f>(('[1]KENSINGTON LEAN TO'!AW16*'[1]MARK UP FOR RETAIL'!$D$9)*'[1]MARK UP FOR RETAIL'!$D$11)*'[1]MARK UP FOR RETAIL'!$D$5</f>
        <v>-145.96200000000002</v>
      </c>
      <c r="G16" s="18">
        <f>(('[1]KENSINGTON LEAN TO'!AX16*'[1]MARK UP FOR RETAIL'!$D$9)*'[1]MARK UP FOR RETAIL'!$D$11)*'[1]MARK UP FOR RETAIL'!$D$5</f>
        <v>-18.889199999999999</v>
      </c>
      <c r="H16" s="18">
        <f>(('[1]KENSINGTON LEAN TO'!AY16*'[1]MARK UP FOR RETAIL'!$D$10)*'[1]MARK UP FOR RETAIL'!$D$11)*'[1]MARK UP FOR RETAIL'!$D$7</f>
        <v>-15.454800000000002</v>
      </c>
      <c r="I16" s="18"/>
      <c r="J16" s="495"/>
      <c r="K16" s="405">
        <f>('[1]KENSINGTON LEAN TO'!BB16*'[1]MARK UP FOR RETAIL'!$D$11)*'[1]MARK UP FOR RETAIL'!$D$5</f>
        <v>-30.018600000000003</v>
      </c>
      <c r="L16" s="406"/>
      <c r="M16" s="405">
        <f>('[1]KENSINGTON LEAN TO'!BD16*'[1]MARK UP FOR RETAIL'!$D$11)*'[1]MARK UP FOR RETAIL'!$D$5</f>
        <v>-15.892200000000001</v>
      </c>
      <c r="N16" s="406"/>
    </row>
    <row r="17" spans="1:14" ht="20.399999999999999">
      <c r="A17" s="864"/>
      <c r="B17" s="864"/>
      <c r="C17" s="864"/>
      <c r="D17" s="12"/>
      <c r="E17" s="12"/>
      <c r="F17" s="12"/>
      <c r="G17" s="12"/>
      <c r="H17" s="12"/>
      <c r="I17" s="12"/>
      <c r="J17" s="12"/>
      <c r="K17" s="12"/>
      <c r="L17" s="11"/>
      <c r="M17" s="11"/>
      <c r="N17" s="11"/>
    </row>
    <row r="18" spans="1:14" ht="20.399999999999999">
      <c r="A18" s="178"/>
      <c r="B18" s="178"/>
      <c r="C18" s="178"/>
      <c r="D18" s="12"/>
      <c r="E18" s="12"/>
      <c r="F18" s="12"/>
      <c r="G18" s="12"/>
      <c r="H18" s="12"/>
      <c r="I18" s="12"/>
      <c r="J18" s="12"/>
      <c r="K18" s="12"/>
      <c r="L18" s="11"/>
      <c r="M18" s="11"/>
      <c r="N18" s="11"/>
    </row>
    <row r="19" spans="1:14" ht="44.4">
      <c r="A19" s="861" t="s">
        <v>304</v>
      </c>
      <c r="B19" s="862"/>
      <c r="C19" s="862"/>
      <c r="D19" s="862"/>
      <c r="E19" s="862"/>
      <c r="F19" s="862"/>
      <c r="G19" s="862"/>
      <c r="H19" s="862"/>
      <c r="I19" s="862"/>
      <c r="J19" s="862"/>
      <c r="K19" s="862"/>
      <c r="L19" s="862"/>
      <c r="M19" s="862"/>
      <c r="N19" s="863"/>
    </row>
    <row r="20" spans="1:14" ht="15" customHeight="1">
      <c r="A20" s="867" t="s">
        <v>217</v>
      </c>
      <c r="B20" s="868"/>
      <c r="C20" s="868"/>
      <c r="D20" s="12"/>
      <c r="E20" s="12"/>
      <c r="F20" s="12"/>
      <c r="G20" s="12"/>
      <c r="H20" s="12"/>
      <c r="I20" s="12"/>
      <c r="J20" s="12"/>
      <c r="K20" s="524"/>
      <c r="L20" s="524"/>
      <c r="M20" s="524"/>
      <c r="N20" s="524"/>
    </row>
    <row r="21" spans="1:14" ht="15" customHeight="1">
      <c r="A21" s="868"/>
      <c r="B21" s="868"/>
      <c r="C21" s="868"/>
      <c r="D21" s="12"/>
      <c r="E21" s="12"/>
      <c r="F21" s="12"/>
      <c r="G21" s="12"/>
      <c r="H21" s="12"/>
      <c r="I21" s="12"/>
      <c r="J21" s="12"/>
      <c r="K21" s="525"/>
      <c r="L21" s="525"/>
      <c r="M21" s="525"/>
      <c r="N21" s="525"/>
    </row>
    <row r="22" spans="1:14" ht="15" customHeight="1">
      <c r="A22" s="869"/>
      <c r="B22" s="869"/>
      <c r="C22" s="869"/>
      <c r="D22" s="817" t="s">
        <v>273</v>
      </c>
      <c r="E22" s="818"/>
      <c r="F22" s="819"/>
      <c r="G22" s="145"/>
      <c r="H22" s="179"/>
      <c r="I22" s="179"/>
      <c r="J22" s="12"/>
      <c r="K22" s="860" t="s">
        <v>482</v>
      </c>
      <c r="L22" s="784"/>
      <c r="M22" s="860" t="s">
        <v>483</v>
      </c>
      <c r="N22" s="784"/>
    </row>
    <row r="23" spans="1:14" ht="45.75" customHeight="1">
      <c r="A23" s="146" t="s">
        <v>40</v>
      </c>
      <c r="B23" s="51" t="s">
        <v>5</v>
      </c>
      <c r="C23" s="51" t="s">
        <v>49</v>
      </c>
      <c r="D23" s="51" t="s">
        <v>7</v>
      </c>
      <c r="E23" s="51" t="s">
        <v>8</v>
      </c>
      <c r="F23" s="51" t="s">
        <v>9</v>
      </c>
      <c r="G23" s="51" t="s">
        <v>274</v>
      </c>
      <c r="H23" s="51" t="s">
        <v>10</v>
      </c>
      <c r="I23" s="14" t="s">
        <v>44</v>
      </c>
      <c r="J23" s="493"/>
      <c r="K23" s="850" t="s">
        <v>484</v>
      </c>
      <c r="L23" s="851"/>
      <c r="M23" s="851"/>
      <c r="N23" s="852"/>
    </row>
    <row r="24" spans="1:14" ht="15.6">
      <c r="A24" s="59" t="s">
        <v>305</v>
      </c>
      <c r="B24" s="52">
        <v>1</v>
      </c>
      <c r="C24" s="52">
        <v>1</v>
      </c>
      <c r="D24" s="113">
        <f>((('[1]KENSINGTON LEAN TO'!AU24*'[1]MARK UP FOR RETAIL'!$D$9)*'[1]MARK UP FOR RETAIL'!$D$11)*'[1]MARK UP FOR RETAIL'!$D$5)+'[1]MARK UP FOR RETAIL'!$G$5</f>
        <v>688.59720000000004</v>
      </c>
      <c r="E24" s="113">
        <f>((('[1]KENSINGTON LEAN TO'!AV24*'[1]MARK UP FOR RETAIL'!$D$9)*'[1]MARK UP FOR RETAIL'!$D$11)*'[1]MARK UP FOR RETAIL'!$D$5)+'[1]MARK UP FOR RETAIL'!$G$5</f>
        <v>1296.4860000000001</v>
      </c>
      <c r="F24" s="113">
        <f>((('[1]KENSINGTON LEAN TO'!AW24*'[1]MARK UP FOR RETAIL'!$D$9)*'[1]MARK UP FOR RETAIL'!$D$11)*'[1]MARK UP FOR RETAIL'!$D$5)+'[1]MARK UP FOR RETAIL'!$G$5</f>
        <v>1385.7804000000003</v>
      </c>
      <c r="G24" s="113">
        <f>(('[1]KENSINGTON LEAN TO'!AX24*'[1]MARK UP FOR RETAIL'!$D$9)*'[1]MARK UP FOR RETAIL'!$D$11)*'[1]MARK UP FOR RETAIL'!$D$5</f>
        <v>106.46639999999999</v>
      </c>
      <c r="H24" s="113">
        <f>(('[1]KENSINGTON LEAN TO'!AY24*'[1]MARK UP FOR RETAIL'!$D$10)*'[1]MARK UP FOR RETAIL'!$D$11)*'[1]MARK UP FOR RETAIL'!$D$7</f>
        <v>132.2244</v>
      </c>
      <c r="I24" s="113">
        <f>('[1]KENSINGTON LEAN TO'!AZ24*'[1]MARK UP FOR RETAIL'!$D$11)*'[1]MARK UP FOR RETAIL'!$D$5</f>
        <v>286.67520000000002</v>
      </c>
      <c r="J24" s="494"/>
      <c r="K24" s="379">
        <f>('[1]KENSINGTON LEAN TO'!BB24*'[1]MARK UP FOR RETAIL'!$D$11)*'[1]MARK UP FOR RETAIL'!$D$5</f>
        <v>344.33100000000002</v>
      </c>
      <c r="L24" s="380"/>
      <c r="M24" s="379">
        <f>('[1]KENSINGTON LEAN TO'!BD24*'[1]MARK UP FOR RETAIL'!$D$11)*'[1]MARK UP FOR RETAIL'!$D$5</f>
        <v>88.29000000000002</v>
      </c>
      <c r="N24" s="380"/>
    </row>
    <row r="25" spans="1:14" ht="15.6">
      <c r="A25" s="59" t="s">
        <v>306</v>
      </c>
      <c r="B25" s="52">
        <v>1</v>
      </c>
      <c r="C25" s="52">
        <v>1</v>
      </c>
      <c r="D25" s="113">
        <f>((('[1]KENSINGTON LEAN TO'!AU25*'[1]MARK UP FOR RETAIL'!$D$9)*'[1]MARK UP FOR RETAIL'!$D$11)*'[1]MARK UP FOR RETAIL'!$D$5)+'[1]MARK UP FOR RETAIL'!$G$5</f>
        <v>795.06360000000006</v>
      </c>
      <c r="E25" s="113">
        <f>((('[1]KENSINGTON LEAN TO'!AV25*'[1]MARK UP FOR RETAIL'!$D$9)*'[1]MARK UP FOR RETAIL'!$D$11)*'[1]MARK UP FOR RETAIL'!$D$5)+'[1]MARK UP FOR RETAIL'!$G$5</f>
        <v>1492.2468000000003</v>
      </c>
      <c r="F25" s="113">
        <f>((('[1]KENSINGTON LEAN TO'!AW25*'[1]MARK UP FOR RETAIL'!$D$9)*'[1]MARK UP FOR RETAIL'!$D$11)*'[1]MARK UP FOR RETAIL'!$D$5)+'[1]MARK UP FOR RETAIL'!$G$5</f>
        <v>1595.2788</v>
      </c>
      <c r="G25" s="113">
        <f>(('[1]KENSINGTON LEAN TO'!AX25*'[1]MARK UP FOR RETAIL'!$D$9)*'[1]MARK UP FOR RETAIL'!$D$11)*'[1]MARK UP FOR RETAIL'!$D$5</f>
        <v>120.20400000000002</v>
      </c>
      <c r="H25" s="113">
        <f>(('[1]KENSINGTON LEAN TO'!AY25*'[1]MARK UP FOR RETAIL'!$D$10)*'[1]MARK UP FOR RETAIL'!$D$11)*'[1]MARK UP FOR RETAIL'!$D$7</f>
        <v>145.96200000000002</v>
      </c>
      <c r="I25" s="113">
        <f>('[1]KENSINGTON LEAN TO'!AZ25*'[1]MARK UP FOR RETAIL'!$D$11)*'[1]MARK UP FOR RETAIL'!$D$5</f>
        <v>321.14880000000005</v>
      </c>
      <c r="J25" s="494"/>
      <c r="K25" s="379">
        <f>('[1]KENSINGTON LEAN TO'!BB25*'[1]MARK UP FOR RETAIL'!$D$11)*'[1]MARK UP FOR RETAIL'!$D$5</f>
        <v>386.71020000000004</v>
      </c>
      <c r="L25" s="380"/>
      <c r="M25" s="379">
        <f>('[1]KENSINGTON LEAN TO'!BD25*'[1]MARK UP FOR RETAIL'!$D$11)*'[1]MARK UP FOR RETAIL'!$D$5</f>
        <v>97.119</v>
      </c>
      <c r="N25" s="380"/>
    </row>
    <row r="26" spans="1:14" ht="15.6">
      <c r="A26" s="59" t="s">
        <v>307</v>
      </c>
      <c r="B26" s="52">
        <v>1</v>
      </c>
      <c r="C26" s="52">
        <v>1</v>
      </c>
      <c r="D26" s="113">
        <f>((('[1]KENSINGTON LEAN TO'!AU26*'[1]MARK UP FOR RETAIL'!$D$9)*'[1]MARK UP FOR RETAIL'!$D$11)*'[1]MARK UP FOR RETAIL'!$D$5)+'[1]MARK UP FOR RETAIL'!$G$5</f>
        <v>916.98480000000018</v>
      </c>
      <c r="E26" s="113">
        <f>((('[1]KENSINGTON LEAN TO'!AV26*'[1]MARK UP FOR RETAIL'!$D$9)*'[1]MARK UP FOR RETAIL'!$D$11)*'[1]MARK UP FOR RETAIL'!$D$5)+'[1]MARK UP FOR RETAIL'!$G$5</f>
        <v>1693.1592000000001</v>
      </c>
      <c r="F26" s="113">
        <f>((('[1]KENSINGTON LEAN TO'!AW26*'[1]MARK UP FOR RETAIL'!$D$9)*'[1]MARK UP FOR RETAIL'!$D$11)*'[1]MARK UP FOR RETAIL'!$D$5)+'[1]MARK UP FOR RETAIL'!$G$5</f>
        <v>1804.7772</v>
      </c>
      <c r="G26" s="113">
        <f>(('[1]KENSINGTON LEAN TO'!AX26*'[1]MARK UP FOR RETAIL'!$D$9)*'[1]MARK UP FOR RETAIL'!$D$11)*'[1]MARK UP FOR RETAIL'!$D$5</f>
        <v>130.50720000000001</v>
      </c>
      <c r="H26" s="113">
        <f>(('[1]KENSINGTON LEAN TO'!AY26*'[1]MARK UP FOR RETAIL'!$D$10)*'[1]MARK UP FOR RETAIL'!$D$11)*'[1]MARK UP FOR RETAIL'!$D$7</f>
        <v>161.41679999999999</v>
      </c>
      <c r="I26" s="113">
        <f>('[1]KENSINGTON LEAN TO'!AZ26*'[1]MARK UP FOR RETAIL'!$D$11)*'[1]MARK UP FOR RETAIL'!$D$5</f>
        <v>355.62239999999997</v>
      </c>
      <c r="J26" s="494"/>
      <c r="K26" s="379">
        <f>('[1]KENSINGTON LEAN TO'!BB26*'[1]MARK UP FOR RETAIL'!$D$11)*'[1]MARK UP FOR RETAIL'!$D$5</f>
        <v>427.32360000000006</v>
      </c>
      <c r="L26" s="380"/>
      <c r="M26" s="379">
        <f>('[1]KENSINGTON LEAN TO'!BD26*'[1]MARK UP FOR RETAIL'!$D$11)*'[1]MARK UP FOR RETAIL'!$D$5</f>
        <v>109.47959999999999</v>
      </c>
      <c r="N26" s="380"/>
    </row>
    <row r="27" spans="1:14" ht="15.6">
      <c r="A27" s="59" t="s">
        <v>308</v>
      </c>
      <c r="B27" s="52">
        <v>1</v>
      </c>
      <c r="C27" s="52">
        <v>1</v>
      </c>
      <c r="D27" s="113">
        <f>((('[1]KENSINGTON LEAN TO'!AU27*'[1]MARK UP FOR RETAIL'!$D$9)*'[1]MARK UP FOR RETAIL'!$D$11)*'[1]MARK UP FOR RETAIL'!$D$5)+'[1]MARK UP FOR RETAIL'!$G$5</f>
        <v>1049.2092000000002</v>
      </c>
      <c r="E27" s="113">
        <f>((('[1]KENSINGTON LEAN TO'!AV27*'[1]MARK UP FOR RETAIL'!$D$9)*'[1]MARK UP FOR RETAIL'!$D$11)*'[1]MARK UP FOR RETAIL'!$D$5)+'[1]MARK UP FOR RETAIL'!$G$5</f>
        <v>1909.5264</v>
      </c>
      <c r="F27" s="113">
        <f>((('[1]KENSINGTON LEAN TO'!AW27*'[1]MARK UP FOR RETAIL'!$D$9)*'[1]MARK UP FOR RETAIL'!$D$11)*'[1]MARK UP FOR RETAIL'!$D$5)+'[1]MARK UP FOR RETAIL'!$G$5</f>
        <v>2038.3164000000002</v>
      </c>
      <c r="G27" s="113">
        <f>(('[1]KENSINGTON LEAN TO'!AX27*'[1]MARK UP FOR RETAIL'!$D$9)*'[1]MARK UP FOR RETAIL'!$D$11)*'[1]MARK UP FOR RETAIL'!$D$5</f>
        <v>140.81040000000002</v>
      </c>
      <c r="H27" s="113">
        <f>(('[1]KENSINGTON LEAN TO'!AY27*'[1]MARK UP FOR RETAIL'!$D$10)*'[1]MARK UP FOR RETAIL'!$D$11)*'[1]MARK UP FOR RETAIL'!$D$7</f>
        <v>173.43720000000002</v>
      </c>
      <c r="I27" s="113">
        <f>('[1]KENSINGTON LEAN TO'!AZ27*'[1]MARK UP FOR RETAIL'!$D$11)*'[1]MARK UP FOR RETAIL'!$D$5</f>
        <v>395.53920000000005</v>
      </c>
      <c r="J27" s="494"/>
      <c r="K27" s="379">
        <f>('[1]KENSINGTON LEAN TO'!BB27*'[1]MARK UP FOR RETAIL'!$D$11)*'[1]MARK UP FOR RETAIL'!$D$5</f>
        <v>467.93700000000001</v>
      </c>
      <c r="L27" s="380"/>
      <c r="M27" s="379">
        <f>('[1]KENSINGTON LEAN TO'!BD27*'[1]MARK UP FOR RETAIL'!$D$11)*'[1]MARK UP FOR RETAIL'!$D$5</f>
        <v>114.77700000000002</v>
      </c>
      <c r="N27" s="380"/>
    </row>
    <row r="28" spans="1:14" ht="15.6">
      <c r="A28" s="59" t="s">
        <v>309</v>
      </c>
      <c r="B28" s="52">
        <v>2</v>
      </c>
      <c r="C28" s="52">
        <v>1</v>
      </c>
      <c r="D28" s="113">
        <f>((('[1]KENSINGTON LEAN TO'!AU28*'[1]MARK UP FOR RETAIL'!$D$9)*'[1]MARK UP FOR RETAIL'!$D$11)*'[1]MARK UP FOR RETAIL'!$D$5)+'[1]MARK UP FOR RETAIL'!$G$5</f>
        <v>1239.8184000000001</v>
      </c>
      <c r="E28" s="113">
        <f>((('[1]KENSINGTON LEAN TO'!AV28*'[1]MARK UP FOR RETAIL'!$D$9)*'[1]MARK UP FOR RETAIL'!$D$11)*'[1]MARK UP FOR RETAIL'!$D$5)+'[1]MARK UP FOR RETAIL'!$G$5</f>
        <v>2165.3892000000001</v>
      </c>
      <c r="F28" s="113">
        <f>((('[1]KENSINGTON LEAN TO'!AW28*'[1]MARK UP FOR RETAIL'!$D$9)*'[1]MARK UP FOR RETAIL'!$D$11)*'[1]MARK UP FOR RETAIL'!$D$5)+'[1]MARK UP FOR RETAIL'!$G$5</f>
        <v>2307.9168</v>
      </c>
      <c r="G28" s="113">
        <f>(('[1]KENSINGTON LEAN TO'!AX28*'[1]MARK UP FOR RETAIL'!$D$9)*'[1]MARK UP FOR RETAIL'!$D$11)*'[1]MARK UP FOR RETAIL'!$D$5</f>
        <v>157.98240000000001</v>
      </c>
      <c r="H28" s="113">
        <f>(('[1]KENSINGTON LEAN TO'!AY28*'[1]MARK UP FOR RETAIL'!$D$10)*'[1]MARK UP FOR RETAIL'!$D$11)*'[1]MARK UP FOR RETAIL'!$D$7</f>
        <v>187.1748</v>
      </c>
      <c r="I28" s="113">
        <f>('[1]KENSINGTON LEAN TO'!AZ28*'[1]MARK UP FOR RETAIL'!$D$11)*'[1]MARK UP FOR RETAIL'!$D$5</f>
        <v>430.01279999999997</v>
      </c>
      <c r="J28" s="494"/>
      <c r="K28" s="379">
        <f>('[1]KENSINGTON LEAN TO'!BB28*'[1]MARK UP FOR RETAIL'!$D$11)*'[1]MARK UP FOR RETAIL'!$D$5</f>
        <v>549.16380000000004</v>
      </c>
      <c r="L28" s="380"/>
      <c r="M28" s="379">
        <f>('[1]KENSINGTON LEAN TO'!BD28*'[1]MARK UP FOR RETAIL'!$D$11)*'[1]MARK UP FOR RETAIL'!$D$5</f>
        <v>125.37180000000001</v>
      </c>
      <c r="N28" s="380"/>
    </row>
    <row r="29" spans="1:14" ht="15.6">
      <c r="A29" s="59" t="s">
        <v>310</v>
      </c>
      <c r="B29" s="52">
        <v>2</v>
      </c>
      <c r="C29" s="52">
        <v>1</v>
      </c>
      <c r="D29" s="113">
        <f>((('[1]KENSINGTON LEAN TO'!AU29*'[1]MARK UP FOR RETAIL'!$D$9)*'[1]MARK UP FOR RETAIL'!$D$11)*'[1]MARK UP FOR RETAIL'!$D$5)+'[1]MARK UP FOR RETAIL'!$G$5</f>
        <v>1392.6492000000003</v>
      </c>
      <c r="E29" s="113">
        <f>((('[1]KENSINGTON LEAN TO'!AV29*'[1]MARK UP FOR RETAIL'!$D$9)*'[1]MARK UP FOR RETAIL'!$D$11)*'[1]MARK UP FOR RETAIL'!$D$5)+'[1]MARK UP FOR RETAIL'!$G$5</f>
        <v>2392.0596000000005</v>
      </c>
      <c r="F29" s="113">
        <f>((('[1]KENSINGTON LEAN TO'!AW29*'[1]MARK UP FOR RETAIL'!$D$9)*'[1]MARK UP FOR RETAIL'!$D$11)*'[1]MARK UP FOR RETAIL'!$D$5)+'[1]MARK UP FOR RETAIL'!$G$5</f>
        <v>2546.6076000000003</v>
      </c>
      <c r="G29" s="113">
        <f>(('[1]KENSINGTON LEAN TO'!AX29*'[1]MARK UP FOR RETAIL'!$D$9)*'[1]MARK UP FOR RETAIL'!$D$11)*'[1]MARK UP FOR RETAIL'!$D$5</f>
        <v>171.72</v>
      </c>
      <c r="H29" s="113">
        <f>(('[1]KENSINGTON LEAN TO'!AY29*'[1]MARK UP FOR RETAIL'!$D$10)*'[1]MARK UP FOR RETAIL'!$D$11)*'[1]MARK UP FOR RETAIL'!$D$7</f>
        <v>200.91240000000002</v>
      </c>
      <c r="I29" s="113">
        <f>('[1]KENSINGTON LEAN TO'!AZ29*'[1]MARK UP FOR RETAIL'!$D$11)*'[1]MARK UP FOR RETAIL'!$D$5</f>
        <v>462.67200000000008</v>
      </c>
      <c r="J29" s="494"/>
      <c r="K29" s="379">
        <f>('[1]KENSINGTON LEAN TO'!BB29*'[1]MARK UP FOR RETAIL'!$D$11)*'[1]MARK UP FOR RETAIL'!$D$5</f>
        <v>591.54300000000001</v>
      </c>
      <c r="L29" s="380"/>
      <c r="M29" s="379">
        <f>('[1]KENSINGTON LEAN TO'!BD29*'[1]MARK UP FOR RETAIL'!$D$11)*'[1]MARK UP FOR RETAIL'!$D$5</f>
        <v>134.20080000000002</v>
      </c>
      <c r="N29" s="380"/>
    </row>
    <row r="30" spans="1:14" ht="15.6">
      <c r="A30" s="59" t="s">
        <v>311</v>
      </c>
      <c r="B30" s="52">
        <v>3</v>
      </c>
      <c r="C30" s="52">
        <v>1</v>
      </c>
      <c r="D30" s="113">
        <f>((('[1]KENSINGTON LEAN TO'!AU30*'[1]MARK UP FOR RETAIL'!$D$9)*'[1]MARK UP FOR RETAIL'!$D$11)*'[1]MARK UP FOR RETAIL'!$D$5)+'[1]MARK UP FOR RETAIL'!$G$5</f>
        <v>1598.7132000000001</v>
      </c>
      <c r="E30" s="113">
        <f>((('[1]KENSINGTON LEAN TO'!AV30*'[1]MARK UP FOR RETAIL'!$D$9)*'[1]MARK UP FOR RETAIL'!$D$11)*'[1]MARK UP FOR RETAIL'!$D$5)+'[1]MARK UP FOR RETAIL'!$G$5</f>
        <v>2680.5492000000004</v>
      </c>
      <c r="F30" s="113">
        <f>((('[1]KENSINGTON LEAN TO'!AW30*'[1]MARK UP FOR RETAIL'!$D$9)*'[1]MARK UP FOR RETAIL'!$D$11)*'[1]MARK UP FOR RETAIL'!$D$5)+'[1]MARK UP FOR RETAIL'!$G$5</f>
        <v>2852.2692000000002</v>
      </c>
      <c r="G30" s="113">
        <f>(('[1]KENSINGTON LEAN TO'!AX30*'[1]MARK UP FOR RETAIL'!$D$9)*'[1]MARK UP FOR RETAIL'!$D$11)*'[1]MARK UP FOR RETAIL'!$D$5</f>
        <v>187.1748</v>
      </c>
      <c r="H30" s="113">
        <f>(('[1]KENSINGTON LEAN TO'!AY30*'[1]MARK UP FOR RETAIL'!$D$10)*'[1]MARK UP FOR RETAIL'!$D$11)*'[1]MARK UP FOR RETAIL'!$D$7</f>
        <v>211.21559999999999</v>
      </c>
      <c r="I30" s="113">
        <f>('[1]KENSINGTON LEAN TO'!AZ30*'[1]MARK UP FOR RETAIL'!$D$11)*'[1]MARK UP FOR RETAIL'!$D$5</f>
        <v>500.77440000000007</v>
      </c>
      <c r="J30" s="494"/>
      <c r="K30" s="379">
        <f>('[1]KENSINGTON LEAN TO'!BB30*'[1]MARK UP FOR RETAIL'!$D$11)*'[1]MARK UP FOR RETAIL'!$D$5</f>
        <v>674.53560000000016</v>
      </c>
      <c r="L30" s="380"/>
      <c r="M30" s="379">
        <f>('[1]KENSINGTON LEAN TO'!BD30*'[1]MARK UP FOR RETAIL'!$D$11)*'[1]MARK UP FOR RETAIL'!$D$5</f>
        <v>143.02980000000002</v>
      </c>
      <c r="N30" s="380"/>
    </row>
    <row r="31" spans="1:14" ht="15.6">
      <c r="A31" s="59" t="s">
        <v>312</v>
      </c>
      <c r="B31" s="52">
        <v>3</v>
      </c>
      <c r="C31" s="52">
        <v>1</v>
      </c>
      <c r="D31" s="113">
        <f>((('[1]KENSINGTON LEAN TO'!AU31*'[1]MARK UP FOR RETAIL'!$D$9)*'[1]MARK UP FOR RETAIL'!$D$11)*'[1]MARK UP FOR RETAIL'!$D$5)+'[1]MARK UP FOR RETAIL'!$G$5</f>
        <v>1765.2816</v>
      </c>
      <c r="E31" s="113">
        <f>((('[1]KENSINGTON LEAN TO'!AV31*'[1]MARK UP FOR RETAIL'!$D$9)*'[1]MARK UP FOR RETAIL'!$D$11)*'[1]MARK UP FOR RETAIL'!$D$5)+'[1]MARK UP FOR RETAIL'!$G$5</f>
        <v>3044.5956000000001</v>
      </c>
      <c r="F31" s="113">
        <f>((('[1]KENSINGTON LEAN TO'!AW31*'[1]MARK UP FOR RETAIL'!$D$9)*'[1]MARK UP FOR RETAIL'!$D$11)*'[1]MARK UP FOR RETAIL'!$D$5)+'[1]MARK UP FOR RETAIL'!$G$5</f>
        <v>3240.3564000000006</v>
      </c>
      <c r="G31" s="113">
        <f>(('[1]KENSINGTON LEAN TO'!AX31*'[1]MARK UP FOR RETAIL'!$D$9)*'[1]MARK UP FOR RETAIL'!$D$11)*'[1]MARK UP FOR RETAIL'!$D$5</f>
        <v>211.21559999999999</v>
      </c>
      <c r="H31" s="113">
        <f>(('[1]KENSINGTON LEAN TO'!AY31*'[1]MARK UP FOR RETAIL'!$D$10)*'[1]MARK UP FOR RETAIL'!$D$11)*'[1]MARK UP FOR RETAIL'!$D$7</f>
        <v>223.23600000000005</v>
      </c>
      <c r="I31" s="113">
        <f>('[1]KENSINGTON LEAN TO'!AZ31*'[1]MARK UP FOR RETAIL'!$D$11)*'[1]MARK UP FOR RETAIL'!$D$5</f>
        <v>533.43360000000007</v>
      </c>
      <c r="J31" s="494"/>
      <c r="K31" s="379">
        <f>('[1]KENSINGTON LEAN TO'!BB31*'[1]MARK UP FOR RETAIL'!$D$11)*'[1]MARK UP FOR RETAIL'!$D$5</f>
        <v>713.3832000000001</v>
      </c>
      <c r="L31" s="380"/>
      <c r="M31" s="379">
        <f>('[1]KENSINGTON LEAN TO'!BD31*'[1]MARK UP FOR RETAIL'!$D$11)*'[1]MARK UP FOR RETAIL'!$D$5</f>
        <v>151.85880000000003</v>
      </c>
      <c r="N31" s="380"/>
    </row>
    <row r="32" spans="1:14" ht="27.75" customHeight="1">
      <c r="A32" s="552" t="s">
        <v>302</v>
      </c>
      <c r="B32" s="552"/>
      <c r="C32" s="552"/>
      <c r="D32" s="379">
        <f>(('[1]KENSINGTON LEAN TO'!AU32*'[1]MARK UP FOR RETAIL'!$D$10)*'[1]MARK UP FOR RETAIL'!$D$11)*'[1]MARK UP FOR RETAIL'!$D$5</f>
        <v>109.9008</v>
      </c>
      <c r="E32" s="553"/>
      <c r="F32" s="380"/>
      <c r="G32" s="113" t="s">
        <v>23</v>
      </c>
      <c r="H32" s="113">
        <f>(('[1]KENSINGTON LEAN TO'!AY32*'[1]MARK UP FOR RETAIL'!$D$10)*'[1]MARK UP FOR RETAIL'!$D$11)*'[1]MARK UP FOR RETAIL'!$D$7</f>
        <v>25.757999999999999</v>
      </c>
      <c r="I32" s="113" t="s">
        <v>23</v>
      </c>
      <c r="J32" s="494"/>
      <c r="K32" s="379">
        <f>('[1]KENSINGTON LEAN TO'!BB32*'[1]MARK UP FOR RETAIL'!$D$11)*'[1]MARK UP FOR RETAIL'!$D$5</f>
        <v>49.442400000000006</v>
      </c>
      <c r="L32" s="380"/>
      <c r="M32" s="379" t="s">
        <v>23</v>
      </c>
      <c r="N32" s="380"/>
    </row>
    <row r="33" spans="1:14" ht="30" customHeight="1">
      <c r="A33" s="552" t="s">
        <v>303</v>
      </c>
      <c r="B33" s="552"/>
      <c r="C33" s="552"/>
      <c r="D33" s="113">
        <f>(('[1]KENSINGTON LEAN TO'!AU33*'[1]MARK UP FOR RETAIL'!$D$9)*'[1]MARK UP FOR RETAIL'!$D$11)*'[1]MARK UP FOR RETAIL'!$D$5</f>
        <v>233.53919999999999</v>
      </c>
      <c r="E33" s="113">
        <f>(('[1]KENSINGTON LEAN TO'!AV33*'[1]MARK UP FOR RETAIL'!$D$9)*'[1]MARK UP FOR RETAIL'!$D$11)*'[1]MARK UP FOR RETAIL'!$D$5</f>
        <v>422.43119999999999</v>
      </c>
      <c r="F33" s="113">
        <f>(('[1]KENSINGTON LEAN TO'!AW33*'[1]MARK UP FOR RETAIL'!$D$9)*'[1]MARK UP FOR RETAIL'!$D$11)*'[1]MARK UP FOR RETAIL'!$D$5</f>
        <v>448.18920000000003</v>
      </c>
      <c r="G33" s="113">
        <f>(('[1]KENSINGTON LEAN TO'!AX33*'[1]MARK UP FOR RETAIL'!$D$9)*'[1]MARK UP FOR RETAIL'!$D$11)*'[1]MARK UP FOR RETAIL'!$D$5</f>
        <v>44.647200000000005</v>
      </c>
      <c r="H33" s="113">
        <f>(('[1]KENSINGTON LEAN TO'!AY33*'[1]MARK UP FOR RETAIL'!$D$10)*'[1]MARK UP FOR RETAIL'!$D$11)*'[1]MARK UP FOR RETAIL'!$D$7</f>
        <v>39.495600000000003</v>
      </c>
      <c r="I33" s="113">
        <f>('[1]KENSINGTON LEAN TO'!AZ33*'[1]MARK UP FOR RETAIL'!$D$11)*'[1]MARK UP FOR RETAIL'!$D$5</f>
        <v>70.761600000000016</v>
      </c>
      <c r="J33" s="494"/>
      <c r="K33" s="379">
        <f>('[1]KENSINGTON LEAN TO'!BB33*'[1]MARK UP FOR RETAIL'!$D$11)*'[1]MARK UP FOR RETAIL'!$D$5</f>
        <v>100.6506</v>
      </c>
      <c r="L33" s="380"/>
      <c r="M33" s="379">
        <f>('[1]KENSINGTON LEAN TO'!BD33*'[1]MARK UP FOR RETAIL'!$D$11)*'[1]MARK UP FOR RETAIL'!$D$5</f>
        <v>33.550200000000004</v>
      </c>
      <c r="N33" s="380"/>
    </row>
    <row r="34" spans="1:14" ht="15.6">
      <c r="A34" s="426" t="s">
        <v>25</v>
      </c>
      <c r="B34" s="427"/>
      <c r="C34" s="428"/>
      <c r="D34" s="16">
        <f>(('[1]KENSINGTON LEAN TO'!AU34*'[1]MARK UP FOR RETAIL'!$D$9)*'[1]MARK UP FOR RETAIL'!$D$11)*'[1]MARK UP FOR RETAIL'!$D$5</f>
        <v>-63.536400000000008</v>
      </c>
      <c r="E34" s="16">
        <f>(('[1]KENSINGTON LEAN TO'!AV34*'[1]MARK UP FOR RETAIL'!$D$9)*'[1]MARK UP FOR RETAIL'!$D$11)*'[1]MARK UP FOR RETAIL'!$D$5</f>
        <v>-200.91240000000002</v>
      </c>
      <c r="F34" s="16">
        <f>(('[1]KENSINGTON LEAN TO'!AW34*'[1]MARK UP FOR RETAIL'!$D$9)*'[1]MARK UP FOR RETAIL'!$D$11)*'[1]MARK UP FOR RETAIL'!$D$5</f>
        <v>-211.21559999999999</v>
      </c>
      <c r="G34" s="18">
        <f>(('[1]KENSINGTON LEAN TO'!AX34*'[1]MARK UP FOR RETAIL'!$D$9)*'[1]MARK UP FOR RETAIL'!$D$11)*'[1]MARK UP FOR RETAIL'!$D$5</f>
        <v>-27.475200000000001</v>
      </c>
      <c r="H34" s="18">
        <f>(('[1]KENSINGTON LEAN TO'!AY34*'[1]MARK UP FOR RETAIL'!$D$10)*'[1]MARK UP FOR RETAIL'!$D$11)*'[1]MARK UP FOR RETAIL'!$D$7</f>
        <v>-17.172000000000001</v>
      </c>
      <c r="I34" s="18"/>
      <c r="J34" s="495"/>
      <c r="K34" s="405">
        <f>('[1]KENSINGTON LEAN TO'!BB34*'[1]MARK UP FOR RETAIL'!$D$11)*'[1]MARK UP FOR RETAIL'!$D$5</f>
        <v>-33.550200000000004</v>
      </c>
      <c r="L34" s="406"/>
      <c r="M34" s="405">
        <f>('[1]KENSINGTON LEAN TO'!BD34*'[1]MARK UP FOR RETAIL'!$D$11)*'[1]MARK UP FOR RETAIL'!$D$5</f>
        <v>-19.4238</v>
      </c>
      <c r="N34" s="406"/>
    </row>
    <row r="35" spans="1:14" ht="20.399999999999999">
      <c r="A35" s="864"/>
      <c r="B35" s="864"/>
      <c r="C35" s="864"/>
      <c r="D35" s="12"/>
      <c r="E35" s="12"/>
      <c r="F35" s="12"/>
      <c r="G35" s="12"/>
      <c r="H35" s="12"/>
      <c r="I35" s="12"/>
      <c r="J35" s="12"/>
      <c r="K35" s="12"/>
      <c r="L35" s="11"/>
      <c r="M35" s="11"/>
      <c r="N35" s="11"/>
    </row>
    <row r="36" spans="1:14">
      <c r="A36" s="161" t="s">
        <v>313</v>
      </c>
      <c r="B36" s="19"/>
      <c r="C36" s="19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ht="15.6">
      <c r="A37" s="870" t="s">
        <v>265</v>
      </c>
      <c r="B37" s="870"/>
      <c r="C37" s="870"/>
      <c r="D37" s="180">
        <f>(('[1]KENSINGTON LEAN TO'!AU37*'[1]MARK UP FOR RETAIL'!$D$10)*'[1]MARK UP FOR RETAIL'!$D$11)*'[1]MARK UP FOR RETAIL'!$D$7</f>
        <v>60.102000000000011</v>
      </c>
      <c r="E37" s="150"/>
      <c r="F37" s="150"/>
      <c r="G37" s="11"/>
      <c r="H37" s="11"/>
      <c r="I37" s="11"/>
      <c r="J37" s="11"/>
      <c r="K37" s="11"/>
      <c r="L37" s="11"/>
      <c r="M37" s="11"/>
      <c r="N37" s="11"/>
    </row>
    <row r="38" spans="1:14" ht="15" customHeight="1">
      <c r="A38" s="810" t="s">
        <v>314</v>
      </c>
      <c r="B38" s="810"/>
      <c r="C38" s="810"/>
      <c r="D38" s="810"/>
      <c r="E38" s="848"/>
      <c r="F38" s="849"/>
      <c r="G38" s="811" t="s">
        <v>267</v>
      </c>
      <c r="H38" s="812"/>
      <c r="I38" s="812"/>
      <c r="J38" s="812"/>
      <c r="K38" s="812"/>
      <c r="L38" s="812"/>
      <c r="M38" s="812"/>
      <c r="N38" s="813"/>
    </row>
    <row r="39" spans="1:14" ht="15.6">
      <c r="A39" s="848" t="s">
        <v>268</v>
      </c>
      <c r="B39" s="848"/>
      <c r="C39" s="848"/>
      <c r="D39" s="848"/>
      <c r="E39" s="848"/>
      <c r="F39" s="872"/>
      <c r="G39" s="871" t="s">
        <v>269</v>
      </c>
      <c r="H39" s="542"/>
      <c r="I39" s="113">
        <f>(('[1]KENSINGTON LEAN TO'!AZ39*'[1]MARK UP FOR RETAIL'!$D$10)*'[1]MARK UP FOR RETAIL'!$D$11)*'[1]MARK UP FOR RETAIL'!$D$7</f>
        <v>185.45760000000001</v>
      </c>
      <c r="J39" s="154"/>
      <c r="K39" s="155"/>
      <c r="L39" s="541" t="s">
        <v>270</v>
      </c>
      <c r="M39" s="542"/>
      <c r="N39" s="113">
        <f>(('[1]KENSINGTON LEAN TO'!BE39*'[1]MARK UP FOR RETAIL'!$D$10)*'[1]MARK UP FOR RETAIL'!$D$11)*'[1]MARK UP FOR RETAIL'!$D$7</f>
        <v>307.37880000000007</v>
      </c>
    </row>
    <row r="40" spans="1:14" ht="15" customHeight="1">
      <c r="A40" s="865" t="s">
        <v>315</v>
      </c>
      <c r="B40" s="865"/>
      <c r="C40" s="865"/>
      <c r="D40" s="865"/>
      <c r="E40" s="865"/>
      <c r="F40" s="865"/>
      <c r="G40" s="865"/>
      <c r="H40" s="865"/>
      <c r="I40" s="865"/>
      <c r="J40" s="865"/>
      <c r="K40" s="865"/>
      <c r="L40" s="865"/>
      <c r="M40" s="865"/>
      <c r="N40" s="865"/>
    </row>
    <row r="41" spans="1:14" ht="15" customHeight="1">
      <c r="A41" s="866"/>
      <c r="B41" s="866"/>
      <c r="C41" s="866"/>
      <c r="D41" s="866"/>
      <c r="E41" s="866"/>
      <c r="F41" s="866"/>
      <c r="G41" s="866"/>
      <c r="H41" s="866"/>
      <c r="I41" s="866"/>
      <c r="J41" s="866"/>
      <c r="K41" s="866"/>
      <c r="L41" s="866"/>
      <c r="M41" s="866"/>
      <c r="N41" s="866"/>
    </row>
    <row r="42" spans="1:14" ht="15" customHeight="1">
      <c r="A42" s="866"/>
      <c r="B42" s="866"/>
      <c r="C42" s="866"/>
      <c r="D42" s="866"/>
      <c r="E42" s="866"/>
      <c r="F42" s="866"/>
      <c r="G42" s="866"/>
      <c r="H42" s="866"/>
      <c r="I42" s="866"/>
      <c r="J42" s="866"/>
      <c r="K42" s="866"/>
      <c r="L42" s="866"/>
      <c r="M42" s="866"/>
      <c r="N42" s="866"/>
    </row>
  </sheetData>
  <mergeCells count="77">
    <mergeCell ref="A20:C22"/>
    <mergeCell ref="K20:N21"/>
    <mergeCell ref="D22:F22"/>
    <mergeCell ref="K22:L22"/>
    <mergeCell ref="M22:N22"/>
    <mergeCell ref="A37:C37"/>
    <mergeCell ref="G38:N38"/>
    <mergeCell ref="G39:H39"/>
    <mergeCell ref="L39:M39"/>
    <mergeCell ref="A38:F38"/>
    <mergeCell ref="A39:F39"/>
    <mergeCell ref="A40:N42"/>
    <mergeCell ref="A17:C17"/>
    <mergeCell ref="A1:N1"/>
    <mergeCell ref="A2:C4"/>
    <mergeCell ref="K2:N3"/>
    <mergeCell ref="D4:F4"/>
    <mergeCell ref="K4:L4"/>
    <mergeCell ref="M4:N4"/>
    <mergeCell ref="J5:J16"/>
    <mergeCell ref="A14:C14"/>
    <mergeCell ref="D14:F14"/>
    <mergeCell ref="A15:C15"/>
    <mergeCell ref="A16:C16"/>
    <mergeCell ref="J23:J34"/>
    <mergeCell ref="A32:C32"/>
    <mergeCell ref="D32:F32"/>
    <mergeCell ref="A33:C33"/>
    <mergeCell ref="A34:C34"/>
    <mergeCell ref="A35:C35"/>
    <mergeCell ref="K5:N5"/>
    <mergeCell ref="K8:L8"/>
    <mergeCell ref="K7:L7"/>
    <mergeCell ref="K6:L6"/>
    <mergeCell ref="M7:N7"/>
    <mergeCell ref="M6:N6"/>
    <mergeCell ref="K16:L16"/>
    <mergeCell ref="K15:L15"/>
    <mergeCell ref="K14:L14"/>
    <mergeCell ref="K13:L13"/>
    <mergeCell ref="K12:L12"/>
    <mergeCell ref="K11:L11"/>
    <mergeCell ref="K10:L10"/>
    <mergeCell ref="M8:N8"/>
    <mergeCell ref="M15:N15"/>
    <mergeCell ref="K23:N23"/>
    <mergeCell ref="K25:L25"/>
    <mergeCell ref="K24:L24"/>
    <mergeCell ref="M14:N14"/>
    <mergeCell ref="M16:N16"/>
    <mergeCell ref="M25:N25"/>
    <mergeCell ref="M24:N24"/>
    <mergeCell ref="K9:L9"/>
    <mergeCell ref="M13:N13"/>
    <mergeCell ref="M12:N12"/>
    <mergeCell ref="M11:N11"/>
    <mergeCell ref="M10:N10"/>
    <mergeCell ref="M9:N9"/>
    <mergeCell ref="A19:N19"/>
    <mergeCell ref="K29:L29"/>
    <mergeCell ref="K28:L28"/>
    <mergeCell ref="K27:L27"/>
    <mergeCell ref="K26:L26"/>
    <mergeCell ref="M27:N27"/>
    <mergeCell ref="M26:N26"/>
    <mergeCell ref="K34:L34"/>
    <mergeCell ref="K33:L33"/>
    <mergeCell ref="K32:L32"/>
    <mergeCell ref="K31:L31"/>
    <mergeCell ref="K30:L30"/>
    <mergeCell ref="M33:N33"/>
    <mergeCell ref="M30:N30"/>
    <mergeCell ref="M29:N29"/>
    <mergeCell ref="M28:N28"/>
    <mergeCell ref="M34:N34"/>
    <mergeCell ref="M32:N32"/>
    <mergeCell ref="M31:N3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37"/>
  <sheetViews>
    <sheetView topLeftCell="A14" workbookViewId="0">
      <selection sqref="A1:R37"/>
    </sheetView>
  </sheetViews>
  <sheetFormatPr defaultColWidth="9.109375" defaultRowHeight="14.4"/>
  <sheetData>
    <row r="1" spans="1:18" ht="45.75" customHeight="1">
      <c r="A1" s="881" t="s">
        <v>316</v>
      </c>
      <c r="B1" s="882"/>
      <c r="C1" s="882"/>
      <c r="D1" s="882"/>
      <c r="E1" s="882"/>
      <c r="F1" s="882"/>
      <c r="G1" s="882"/>
      <c r="H1" s="882"/>
      <c r="I1" s="882"/>
      <c r="J1" s="882"/>
      <c r="K1" s="882"/>
      <c r="L1" s="882"/>
      <c r="M1" s="882"/>
      <c r="N1" s="882"/>
      <c r="O1" s="882"/>
      <c r="P1" s="882"/>
      <c r="Q1" s="882"/>
      <c r="R1" s="883"/>
    </row>
    <row r="2" spans="1:18" ht="15.75" customHeight="1">
      <c r="A2" s="867" t="s">
        <v>317</v>
      </c>
      <c r="B2" s="868"/>
      <c r="C2" s="868"/>
      <c r="D2" s="11"/>
      <c r="E2" s="93"/>
      <c r="F2" s="12"/>
      <c r="G2" s="12"/>
      <c r="H2" s="12"/>
      <c r="I2" s="12"/>
      <c r="J2" s="11"/>
      <c r="K2" s="12"/>
      <c r="L2" s="12"/>
      <c r="M2" s="12"/>
      <c r="N2" s="12"/>
      <c r="O2" s="12"/>
      <c r="P2" s="12"/>
      <c r="Q2" s="12"/>
      <c r="R2" s="12"/>
    </row>
    <row r="3" spans="1:18" ht="15" customHeight="1">
      <c r="A3" s="868"/>
      <c r="B3" s="868"/>
      <c r="C3" s="868"/>
      <c r="D3" s="467" t="s">
        <v>318</v>
      </c>
      <c r="E3" s="714"/>
      <c r="F3" s="12"/>
      <c r="G3" s="12"/>
      <c r="H3" s="12"/>
      <c r="I3" s="12"/>
      <c r="J3" s="11"/>
      <c r="K3" s="873" t="s">
        <v>219</v>
      </c>
      <c r="L3" s="873"/>
      <c r="M3" s="873"/>
      <c r="N3" s="873"/>
      <c r="O3" s="874" t="s">
        <v>319</v>
      </c>
      <c r="P3" s="874"/>
      <c r="Q3" s="874"/>
      <c r="R3" s="874"/>
    </row>
    <row r="4" spans="1:18" ht="15" customHeight="1">
      <c r="A4" s="868"/>
      <c r="B4" s="868"/>
      <c r="C4" s="868"/>
      <c r="D4" s="884"/>
      <c r="E4" s="885"/>
      <c r="F4" s="12"/>
      <c r="G4" s="12"/>
      <c r="H4" s="12"/>
      <c r="I4" s="12"/>
      <c r="J4" s="11"/>
      <c r="K4" s="873"/>
      <c r="L4" s="873"/>
      <c r="M4" s="873"/>
      <c r="N4" s="873"/>
      <c r="O4" s="874"/>
      <c r="P4" s="874"/>
      <c r="Q4" s="874"/>
      <c r="R4" s="874"/>
    </row>
    <row r="5" spans="1:18" ht="15.75" customHeight="1">
      <c r="A5" s="868"/>
      <c r="B5" s="868"/>
      <c r="C5" s="868"/>
      <c r="D5" s="715"/>
      <c r="E5" s="716"/>
      <c r="F5" s="60"/>
      <c r="G5" s="60"/>
      <c r="H5" s="12"/>
      <c r="I5" s="12"/>
      <c r="J5" s="181"/>
      <c r="K5" s="873"/>
      <c r="L5" s="873"/>
      <c r="M5" s="873"/>
      <c r="N5" s="873"/>
      <c r="O5" s="874"/>
      <c r="P5" s="874"/>
      <c r="Q5" s="874"/>
      <c r="R5" s="874"/>
    </row>
    <row r="6" spans="1:18" ht="47.25" customHeight="1">
      <c r="A6" s="146" t="s">
        <v>40</v>
      </c>
      <c r="B6" s="51" t="s">
        <v>5</v>
      </c>
      <c r="C6" s="51" t="s">
        <v>49</v>
      </c>
      <c r="D6" s="560" t="s">
        <v>8</v>
      </c>
      <c r="E6" s="886"/>
      <c r="F6" s="442" t="s">
        <v>320</v>
      </c>
      <c r="G6" s="443"/>
      <c r="H6" s="51" t="s">
        <v>10</v>
      </c>
      <c r="I6" s="14" t="s">
        <v>44</v>
      </c>
      <c r="J6" s="887"/>
      <c r="K6" s="850" t="s">
        <v>484</v>
      </c>
      <c r="L6" s="890"/>
      <c r="M6" s="890"/>
      <c r="N6" s="890"/>
      <c r="O6" s="890"/>
      <c r="P6" s="890"/>
      <c r="Q6" s="890"/>
      <c r="R6" s="891"/>
    </row>
    <row r="7" spans="1:18" ht="15.6">
      <c r="A7" s="59" t="s">
        <v>171</v>
      </c>
      <c r="B7" s="182">
        <v>1</v>
      </c>
      <c r="C7" s="182">
        <v>1</v>
      </c>
      <c r="D7" s="379">
        <f>((([1]K800!X7*'[1]MARK UP FOR RETAIL'!$D$9)*'[1]MARK UP FOR RETAIL'!$D$11)*'[1]MARK UP FOR RETAIL'!$D$5)+'[1]MARK UP FOR RETAIL'!$G$5</f>
        <v>1911.2436</v>
      </c>
      <c r="E7" s="553"/>
      <c r="F7" s="878">
        <f>(([1]K800!Z7*'[1]MARK UP FOR RETAIL'!$D$9)*'[1]MARK UP FOR RETAIL'!$D$11)*'[1]MARK UP FOR RETAIL'!$D$5</f>
        <v>255.86279999999999</v>
      </c>
      <c r="G7" s="879"/>
      <c r="H7" s="183">
        <f>(([1]K800!AB7*'[1]MARK UP FOR RETAIL'!$D$10)*'[1]MARK UP FOR RETAIL'!$D$11)*'[1]MARK UP FOR RETAIL'!$D$7</f>
        <v>261.01440000000002</v>
      </c>
      <c r="I7" s="113">
        <f>([1]K800!AC7*'[1]MARK UP FOR RETAIL'!$D$11)*'[1]MARK UP FOR RETAIL'!$D$5</f>
        <v>355.62239999999997</v>
      </c>
      <c r="J7" s="888"/>
      <c r="K7" s="379">
        <f>([1]K800!AE7*'[1]MARK UP FOR RETAIL'!$D$11)*'[1]MARK UP FOR RETAIL'!$D$5</f>
        <v>501.48720000000003</v>
      </c>
      <c r="L7" s="553"/>
      <c r="M7" s="553"/>
      <c r="N7" s="380"/>
      <c r="O7" s="379">
        <f>([1]K800!AI7*'[1]MARK UP FOR RETAIL'!$D$11)*'[1]MARK UP FOR RETAIL'!$D$5</f>
        <v>123.60600000000004</v>
      </c>
      <c r="P7" s="553"/>
      <c r="Q7" s="553"/>
      <c r="R7" s="380"/>
    </row>
    <row r="8" spans="1:18" ht="15.6">
      <c r="A8" s="59" t="s">
        <v>172</v>
      </c>
      <c r="B8" s="182">
        <v>1</v>
      </c>
      <c r="C8" s="182">
        <v>1</v>
      </c>
      <c r="D8" s="379">
        <f>((([1]K800!X8*'[1]MARK UP FOR RETAIL'!$D$9)*'[1]MARK UP FOR RETAIL'!$D$11)*'[1]MARK UP FOR RETAIL'!$D$5)+'[1]MARK UP FOR RETAIL'!$G$5</f>
        <v>2246.0976000000001</v>
      </c>
      <c r="E8" s="553"/>
      <c r="F8" s="878">
        <f>(([1]K800!Z8*'[1]MARK UP FOR RETAIL'!$D$9)*'[1]MARK UP FOR RETAIL'!$D$11)*'[1]MARK UP FOR RETAIL'!$D$5</f>
        <v>271.31760000000003</v>
      </c>
      <c r="G8" s="879"/>
      <c r="H8" s="183">
        <f>(([1]K800!AB8*'[1]MARK UP FOR RETAIL'!$D$10)*'[1]MARK UP FOR RETAIL'!$D$11)*'[1]MARK UP FOR RETAIL'!$D$7</f>
        <v>288.4896</v>
      </c>
      <c r="I8" s="113">
        <f>([1]K800!AC8*'[1]MARK UP FOR RETAIL'!$D$11)*'[1]MARK UP FOR RETAIL'!$D$5</f>
        <v>390.096</v>
      </c>
      <c r="J8" s="888"/>
      <c r="K8" s="379">
        <f>([1]K800!AE8*'[1]MARK UP FOR RETAIL'!$D$11)*'[1]MARK UP FOR RETAIL'!$D$5</f>
        <v>561.52440000000001</v>
      </c>
      <c r="L8" s="553"/>
      <c r="M8" s="553"/>
      <c r="N8" s="380"/>
      <c r="O8" s="379">
        <f>([1]K800!AI8*'[1]MARK UP FOR RETAIL'!$D$11)*'[1]MARK UP FOR RETAIL'!$D$5</f>
        <v>135.96660000000003</v>
      </c>
      <c r="P8" s="553"/>
      <c r="Q8" s="553"/>
      <c r="R8" s="380"/>
    </row>
    <row r="9" spans="1:18" ht="15.6">
      <c r="A9" s="59" t="s">
        <v>173</v>
      </c>
      <c r="B9" s="182">
        <v>1</v>
      </c>
      <c r="C9" s="182">
        <v>1</v>
      </c>
      <c r="D9" s="379">
        <f>((([1]K800!X9*'[1]MARK UP FOR RETAIL'!$D$9)*'[1]MARK UP FOR RETAIL'!$D$11)*'[1]MARK UP FOR RETAIL'!$D$5)+'[1]MARK UP FOR RETAIL'!$G$5</f>
        <v>2596.4063999999998</v>
      </c>
      <c r="E9" s="553"/>
      <c r="F9" s="878">
        <f>(([1]K800!Z9*'[1]MARK UP FOR RETAIL'!$D$9)*'[1]MARK UP FOR RETAIL'!$D$11)*'[1]MARK UP FOR RETAIL'!$D$5</f>
        <v>285.05520000000001</v>
      </c>
      <c r="G9" s="879"/>
      <c r="H9" s="183">
        <f>(([1]K800!AB9*'[1]MARK UP FOR RETAIL'!$D$10)*'[1]MARK UP FOR RETAIL'!$D$11)*'[1]MARK UP FOR RETAIL'!$D$7</f>
        <v>315.96480000000003</v>
      </c>
      <c r="I9" s="113">
        <f>([1]K800!AC9*'[1]MARK UP FOR RETAIL'!$D$11)*'[1]MARK UP FOR RETAIL'!$D$5</f>
        <v>431.82720000000006</v>
      </c>
      <c r="J9" s="888"/>
      <c r="K9" s="379">
        <f>([1]K800!AE9*'[1]MARK UP FOR RETAIL'!$D$11)*'[1]MARK UP FOR RETAIL'!$D$5</f>
        <v>626.85900000000004</v>
      </c>
      <c r="L9" s="553"/>
      <c r="M9" s="553"/>
      <c r="N9" s="380"/>
      <c r="O9" s="379">
        <f>([1]K800!AI9*'[1]MARK UP FOR RETAIL'!$D$11)*'[1]MARK UP FOR RETAIL'!$D$5</f>
        <v>150.09300000000002</v>
      </c>
      <c r="P9" s="553"/>
      <c r="Q9" s="553"/>
      <c r="R9" s="380"/>
    </row>
    <row r="10" spans="1:18" ht="15.6">
      <c r="A10" s="59" t="s">
        <v>174</v>
      </c>
      <c r="B10" s="182">
        <v>1</v>
      </c>
      <c r="C10" s="182">
        <v>1</v>
      </c>
      <c r="D10" s="379">
        <f>((([1]K800!X10*'[1]MARK UP FOR RETAIL'!$D$9)*'[1]MARK UP FOR RETAIL'!$D$11)*'[1]MARK UP FOR RETAIL'!$D$5)+'[1]MARK UP FOR RETAIL'!$G$5</f>
        <v>2974.1904</v>
      </c>
      <c r="E10" s="553"/>
      <c r="F10" s="878">
        <f>(([1]K800!Z10*'[1]MARK UP FOR RETAIL'!$D$9)*'[1]MARK UP FOR RETAIL'!$D$11)*'[1]MARK UP FOR RETAIL'!$D$5</f>
        <v>298.7928</v>
      </c>
      <c r="G10" s="879"/>
      <c r="H10" s="183">
        <f>(([1]K800!AB10*'[1]MARK UP FOR RETAIL'!$D$10)*'[1]MARK UP FOR RETAIL'!$D$11)*'[1]MARK UP FOR RETAIL'!$D$7</f>
        <v>345.15720000000005</v>
      </c>
      <c r="I10" s="113">
        <f>([1]K800!AC10*'[1]MARK UP FOR RETAIL'!$D$11)*'[1]MARK UP FOR RETAIL'!$D$5</f>
        <v>462.67200000000008</v>
      </c>
      <c r="J10" s="888"/>
      <c r="K10" s="379">
        <f>([1]K800!AE10*'[1]MARK UP FOR RETAIL'!$D$11)*'[1]MARK UP FOR RETAIL'!$D$5</f>
        <v>683.36460000000011</v>
      </c>
      <c r="L10" s="553"/>
      <c r="M10" s="553"/>
      <c r="N10" s="380"/>
      <c r="O10" s="379">
        <f>([1]K800!AI10*'[1]MARK UP FOR RETAIL'!$D$11)*'[1]MARK UP FOR RETAIL'!$D$5</f>
        <v>162.45360000000002</v>
      </c>
      <c r="P10" s="553"/>
      <c r="Q10" s="553"/>
      <c r="R10" s="380"/>
    </row>
    <row r="11" spans="1:18" ht="15.6">
      <c r="A11" s="59" t="s">
        <v>175</v>
      </c>
      <c r="B11" s="182">
        <v>2</v>
      </c>
      <c r="C11" s="182">
        <v>1</v>
      </c>
      <c r="D11" s="379">
        <f>((([1]K800!X11*'[1]MARK UP FOR RETAIL'!$D$9)*'[1]MARK UP FOR RETAIL'!$D$11)*'[1]MARK UP FOR RETAIL'!$D$5)+'[1]MARK UP FOR RETAIL'!$G$5</f>
        <v>3398.3388000000004</v>
      </c>
      <c r="E11" s="553"/>
      <c r="F11" s="878">
        <f>(([1]K800!Z11*'[1]MARK UP FOR RETAIL'!$D$9)*'[1]MARK UP FOR RETAIL'!$D$11)*'[1]MARK UP FOR RETAIL'!$D$5</f>
        <v>314.24760000000003</v>
      </c>
      <c r="G11" s="879"/>
      <c r="H11" s="183">
        <f>(([1]K800!AB11*'[1]MARK UP FOR RETAIL'!$D$10)*'[1]MARK UP FOR RETAIL'!$D$11)*'[1]MARK UP FOR RETAIL'!$D$7</f>
        <v>374.34960000000001</v>
      </c>
      <c r="I11" s="113">
        <f>([1]K800!AC11*'[1]MARK UP FOR RETAIL'!$D$11)*'[1]MARK UP FOR RETAIL'!$D$5</f>
        <v>500.77440000000007</v>
      </c>
      <c r="J11" s="888"/>
      <c r="K11" s="379">
        <f>([1]K800!AE11*'[1]MARK UP FOR RETAIL'!$D$11)*'[1]MARK UP FOR RETAIL'!$D$5</f>
        <v>808.7364</v>
      </c>
      <c r="L11" s="553"/>
      <c r="M11" s="553"/>
      <c r="N11" s="380"/>
      <c r="O11" s="379">
        <f>([1]K800!AI11*'[1]MARK UP FOR RETAIL'!$D$11)*'[1]MARK UP FOR RETAIL'!$D$5</f>
        <v>174.81420000000003</v>
      </c>
      <c r="P11" s="553"/>
      <c r="Q11" s="553"/>
      <c r="R11" s="380"/>
    </row>
    <row r="12" spans="1:18" ht="15.6">
      <c r="A12" s="59" t="s">
        <v>176</v>
      </c>
      <c r="B12" s="182">
        <v>2</v>
      </c>
      <c r="C12" s="182">
        <v>1</v>
      </c>
      <c r="D12" s="379">
        <f>((([1]K800!X12*'[1]MARK UP FOR RETAIL'!$D$9)*'[1]MARK UP FOR RETAIL'!$D$11)*'[1]MARK UP FOR RETAIL'!$D$5)+'[1]MARK UP FOR RETAIL'!$G$5</f>
        <v>3820.77</v>
      </c>
      <c r="E12" s="553"/>
      <c r="F12" s="878">
        <f>(([1]K800!Z12*'[1]MARK UP FOR RETAIL'!$D$9)*'[1]MARK UP FOR RETAIL'!$D$11)*'[1]MARK UP FOR RETAIL'!$D$5</f>
        <v>326.26800000000003</v>
      </c>
      <c r="G12" s="879"/>
      <c r="H12" s="183">
        <f>(([1]K800!AB12*'[1]MARK UP FOR RETAIL'!$D$10)*'[1]MARK UP FOR RETAIL'!$D$11)*'[1]MARK UP FOR RETAIL'!$D$7</f>
        <v>400.10760000000005</v>
      </c>
      <c r="I12" s="113">
        <f>([1]K800!AC12*'[1]MARK UP FOR RETAIL'!$D$11)*'[1]MARK UP FOR RETAIL'!$D$5</f>
        <v>533.43360000000007</v>
      </c>
      <c r="J12" s="888"/>
      <c r="K12" s="379">
        <f>([1]K800!AE12*'[1]MARK UP FOR RETAIL'!$D$11)*'[1]MARK UP FOR RETAIL'!$D$5</f>
        <v>852.8814000000001</v>
      </c>
      <c r="L12" s="553"/>
      <c r="M12" s="553"/>
      <c r="N12" s="380"/>
      <c r="O12" s="379">
        <f>([1]K800!AI12*'[1]MARK UP FOR RETAIL'!$D$11)*'[1]MARK UP FOR RETAIL'!$D$5</f>
        <v>187.1748</v>
      </c>
      <c r="P12" s="553"/>
      <c r="Q12" s="553"/>
      <c r="R12" s="380"/>
    </row>
    <row r="13" spans="1:18" ht="15.6">
      <c r="A13" s="59" t="s">
        <v>177</v>
      </c>
      <c r="B13" s="182">
        <v>3</v>
      </c>
      <c r="C13" s="182">
        <v>1</v>
      </c>
      <c r="D13" s="379">
        <f>((([1]K800!X13*'[1]MARK UP FOR RETAIL'!$D$9)*'[1]MARK UP FOR RETAIL'!$D$11)*'[1]MARK UP FOR RETAIL'!$D$5)+'[1]MARK UP FOR RETAIL'!$G$5</f>
        <v>4236.3324000000002</v>
      </c>
      <c r="E13" s="553"/>
      <c r="F13" s="878">
        <f>(([1]K800!Z13*'[1]MARK UP FOR RETAIL'!$D$9)*'[1]MARK UP FOR RETAIL'!$D$11)*'[1]MARK UP FOR RETAIL'!$D$5</f>
        <v>340.00560000000007</v>
      </c>
      <c r="G13" s="879"/>
      <c r="H13" s="183">
        <f>(([1]K800!AB13*'[1]MARK UP FOR RETAIL'!$D$10)*'[1]MARK UP FOR RETAIL'!$D$11)*'[1]MARK UP FOR RETAIL'!$D$7</f>
        <v>429.3</v>
      </c>
      <c r="I13" s="113">
        <f>([1]K800!AC13*'[1]MARK UP FOR RETAIL'!$D$11)*'[1]MARK UP FOR RETAIL'!$D$5</f>
        <v>569.72160000000008</v>
      </c>
      <c r="J13" s="888"/>
      <c r="K13" s="379">
        <f>([1]K800!AE13*'[1]MARK UP FOR RETAIL'!$D$11)*'[1]MARK UP FOR RETAIL'!$D$5</f>
        <v>969.42420000000016</v>
      </c>
      <c r="L13" s="553"/>
      <c r="M13" s="553"/>
      <c r="N13" s="380"/>
      <c r="O13" s="379">
        <f>([1]K800!AI13*'[1]MARK UP FOR RETAIL'!$D$11)*'[1]MARK UP FOR RETAIL'!$D$5</f>
        <v>197.76960000000003</v>
      </c>
      <c r="P13" s="553"/>
      <c r="Q13" s="553"/>
      <c r="R13" s="380"/>
    </row>
    <row r="14" spans="1:18" ht="15.6">
      <c r="A14" s="59" t="s">
        <v>178</v>
      </c>
      <c r="B14" s="182">
        <v>3</v>
      </c>
      <c r="C14" s="182">
        <v>1</v>
      </c>
      <c r="D14" s="379">
        <f>((([1]K800!X14*'[1]MARK UP FOR RETAIL'!$D$9)*'[1]MARK UP FOR RETAIL'!$D$11)*'[1]MARK UP FOR RETAIL'!$D$5)+'[1]MARK UP FOR RETAIL'!$G$5</f>
        <v>4602.0960000000005</v>
      </c>
      <c r="E14" s="553"/>
      <c r="F14" s="878">
        <f>(([1]K800!Z14*'[1]MARK UP FOR RETAIL'!$D$9)*'[1]MARK UP FOR RETAIL'!$D$11)*'[1]MARK UP FOR RETAIL'!$D$5</f>
        <v>353.7432</v>
      </c>
      <c r="G14" s="879"/>
      <c r="H14" s="183">
        <f>(([1]K800!AB14*'[1]MARK UP FOR RETAIL'!$D$10)*'[1]MARK UP FOR RETAIL'!$D$11)*'[1]MARK UP FOR RETAIL'!$D$7</f>
        <v>460.20960000000002</v>
      </c>
      <c r="I14" s="113">
        <f>([1]K800!AC14*'[1]MARK UP FOR RETAIL'!$D$11)*'[1]MARK UP FOR RETAIL'!$D$5</f>
        <v>607.82400000000018</v>
      </c>
      <c r="J14" s="888"/>
      <c r="K14" s="379">
        <f>([1]K800!AE14*'[1]MARK UP FOR RETAIL'!$D$11)*'[1]MARK UP FOR RETAIL'!$D$5</f>
        <v>1043.5878</v>
      </c>
      <c r="L14" s="553"/>
      <c r="M14" s="553"/>
      <c r="N14" s="380"/>
      <c r="O14" s="379">
        <f>([1]K800!AI14*'[1]MARK UP FOR RETAIL'!$D$11)*'[1]MARK UP FOR RETAIL'!$D$5</f>
        <v>210.13020000000003</v>
      </c>
      <c r="P14" s="553"/>
      <c r="Q14" s="553"/>
      <c r="R14" s="380"/>
    </row>
    <row r="15" spans="1:18" ht="15.75" customHeight="1">
      <c r="A15" s="527" t="s">
        <v>53</v>
      </c>
      <c r="B15" s="528"/>
      <c r="C15" s="529"/>
      <c r="D15" s="379">
        <f>((([1]K800!X15*'[1]MARK UP FOR RETAIL'!$D$9)*'[1]MARK UP FOR RETAIL'!$D$11)*'[1]MARK UP FOR RETAIL'!$D$5)</f>
        <v>298.7928</v>
      </c>
      <c r="E15" s="553"/>
      <c r="F15" s="876"/>
      <c r="G15" s="877"/>
      <c r="H15" s="183">
        <f>(([1]K800!AB15*'[1]MARK UP FOR RETAIL'!$D$10)*'[1]MARK UP FOR RETAIL'!$D$11)*'[1]MARK UP FOR RETAIL'!$D$7</f>
        <v>39.495600000000003</v>
      </c>
      <c r="I15" s="113"/>
      <c r="J15" s="888"/>
      <c r="K15" s="379">
        <f>([1]K800!AE15*'[1]MARK UP FOR RETAIL'!$D$11)*'[1]MARK UP FOR RETAIL'!$D$5</f>
        <v>114.77700000000002</v>
      </c>
      <c r="L15" s="553"/>
      <c r="M15" s="553"/>
      <c r="N15" s="380"/>
      <c r="O15" s="379"/>
      <c r="P15" s="553"/>
      <c r="Q15" s="553"/>
      <c r="R15" s="380"/>
    </row>
    <row r="16" spans="1:18" ht="15.75" customHeight="1">
      <c r="A16" s="527" t="s">
        <v>182</v>
      </c>
      <c r="B16" s="528"/>
      <c r="C16" s="528"/>
      <c r="D16" s="379">
        <f>((([1]K800!X16*'[1]MARK UP FOR RETAIL'!$D$9)*'[1]MARK UP FOR RETAIL'!$D$11)*'[1]MARK UP FOR RETAIL'!$D$5)</f>
        <v>422.43119999999999</v>
      </c>
      <c r="E16" s="553"/>
      <c r="F16" s="574">
        <f>(([1]K800!Z16*'[1]MARK UP FOR RETAIL'!$D$9)*'[1]MARK UP FOR RETAIL'!$D$11)*'[1]MARK UP FOR RETAIL'!$D$5</f>
        <v>152.83080000000001</v>
      </c>
      <c r="G16" s="575"/>
      <c r="H16" s="183">
        <f>(([1]K800!AB16*'[1]MARK UP FOR RETAIL'!$D$10)*'[1]MARK UP FOR RETAIL'!$D$11)*'[1]MARK UP FOR RETAIL'!$D$7</f>
        <v>73.839600000000019</v>
      </c>
      <c r="I16" s="113">
        <f>([1]K800!AC16*'[1]MARK UP FOR RETAIL'!$D$11)*'[1]MARK UP FOR RETAIL'!$D$5</f>
        <v>107.04960000000001</v>
      </c>
      <c r="J16" s="888"/>
      <c r="K16" s="379">
        <f>([1]K800!AE16*'[1]MARK UP FOR RETAIL'!$D$11)*'[1]MARK UP FOR RETAIL'!$D$5</f>
        <v>123.60600000000004</v>
      </c>
      <c r="L16" s="553"/>
      <c r="M16" s="553"/>
      <c r="N16" s="380"/>
      <c r="O16" s="379">
        <f>([1]K800!AI16*'[1]MARK UP FOR RETAIL'!$D$11)*'[1]MARK UP FOR RETAIL'!$D$5</f>
        <v>44.14500000000001</v>
      </c>
      <c r="P16" s="553"/>
      <c r="Q16" s="553"/>
      <c r="R16" s="380"/>
    </row>
    <row r="17" spans="1:18" ht="15.6">
      <c r="A17" s="426" t="s">
        <v>25</v>
      </c>
      <c r="B17" s="427"/>
      <c r="C17" s="428"/>
      <c r="D17" s="405">
        <f>((([1]K800!X17*'[1]MARK UP FOR RETAIL'!$D$9)*'[1]MARK UP FOR RETAIL'!$D$11)*'[1]MARK UP FOR RETAIL'!$D$5)+'[1]MARK UP FOR RETAIL'!$G$5</f>
        <v>-303.94440000000003</v>
      </c>
      <c r="E17" s="626"/>
      <c r="F17" s="405">
        <f>((([1]K800!Z17*'[1]MARK UP FOR RETAIL'!$D$9)*'[1]MARK UP FOR RETAIL'!$D$11)*'[1]MARK UP FOR RETAIL'!$D$5)+'[1]MARK UP FOR RETAIL'!$G$5</f>
        <v>-49.7988</v>
      </c>
      <c r="G17" s="626"/>
      <c r="H17" s="184">
        <f>(([1]K800!AB17*'[1]MARK UP FOR RETAIL'!$D$10)*'[1]MARK UP FOR RETAIL'!$D$11)*'[1]MARK UP FOR RETAIL'!$D$7</f>
        <v>-25.757999999999999</v>
      </c>
      <c r="I17" s="18">
        <f>([1]K800!AC17*'[1]MARK UP FOR RETAIL'!$D$11)*'[1]MARK UP FOR RETAIL'!$D$5</f>
        <v>-159.66720000000001</v>
      </c>
      <c r="J17" s="889"/>
      <c r="K17" s="405">
        <f>([1]K800!AE17*'[1]MARK UP FOR RETAIL'!$D$11)*'[1]MARK UP FOR RETAIL'!$D$5</f>
        <v>-37.081800000000001</v>
      </c>
      <c r="L17" s="626"/>
      <c r="M17" s="626"/>
      <c r="N17" s="406"/>
      <c r="O17" s="405">
        <f>([1]K800!AI17*'[1]MARK UP FOR RETAIL'!$D$11)*'[1]MARK UP FOR RETAIL'!$D$5</f>
        <v>-30.018600000000003</v>
      </c>
      <c r="P17" s="626"/>
      <c r="Q17" s="626"/>
      <c r="R17" s="406"/>
    </row>
    <row r="19" spans="1:18">
      <c r="A19" s="185" t="s">
        <v>321</v>
      </c>
      <c r="B19" s="19"/>
      <c r="C19" s="19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8" ht="15.6">
      <c r="A20" s="186" t="s">
        <v>322</v>
      </c>
      <c r="B20" s="187"/>
      <c r="C20" s="187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188"/>
      <c r="P20" s="188"/>
      <c r="Q20" s="188"/>
      <c r="R20" s="188"/>
    </row>
    <row r="21" spans="1:18" ht="15.6">
      <c r="A21" s="875" t="s">
        <v>323</v>
      </c>
      <c r="B21" s="875"/>
      <c r="C21" s="875"/>
      <c r="D21" s="875"/>
      <c r="E21" s="875"/>
      <c r="F21" s="875"/>
      <c r="G21" s="875"/>
      <c r="H21" s="875"/>
      <c r="I21" s="875"/>
      <c r="J21" s="875"/>
      <c r="K21" s="875"/>
      <c r="L21" s="875"/>
      <c r="M21" s="875"/>
      <c r="N21" s="875"/>
      <c r="O21" s="189"/>
      <c r="P21" s="189"/>
      <c r="Q21" s="189"/>
      <c r="R21" s="189"/>
    </row>
    <row r="23" spans="1:18" ht="23.25" customHeight="1"/>
    <row r="24" spans="1:18" ht="15.75" customHeight="1">
      <c r="A24" s="176"/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1"/>
      <c r="M24" s="11"/>
      <c r="N24" s="11"/>
      <c r="O24" s="11"/>
      <c r="P24" s="11"/>
      <c r="Q24" s="11"/>
      <c r="R24" s="11"/>
    </row>
    <row r="25" spans="1:18" ht="15.75" customHeight="1">
      <c r="A25" s="84" t="s">
        <v>324</v>
      </c>
      <c r="B25" s="84"/>
      <c r="C25" s="84"/>
      <c r="D25" s="84"/>
      <c r="E25" s="176"/>
      <c r="F25" s="176"/>
      <c r="G25" s="176"/>
      <c r="H25" s="176"/>
      <c r="I25" s="176"/>
      <c r="J25" s="176"/>
      <c r="K25" s="176"/>
      <c r="L25" s="11"/>
      <c r="M25" s="11"/>
      <c r="N25" s="11"/>
      <c r="O25" s="11"/>
      <c r="P25" s="11"/>
      <c r="Q25" s="11"/>
      <c r="R25" s="11"/>
    </row>
    <row r="26" spans="1:18" ht="15.75" customHeight="1">
      <c r="A26" s="121" t="s">
        <v>56</v>
      </c>
      <c r="B26" s="84"/>
      <c r="C26" s="84"/>
      <c r="D26" s="84"/>
      <c r="E26" s="121"/>
      <c r="F26" s="176"/>
      <c r="G26" s="176"/>
      <c r="H26" s="176"/>
      <c r="I26" s="176"/>
      <c r="J26" s="176"/>
      <c r="K26" s="176"/>
      <c r="L26" s="11"/>
      <c r="M26" s="11"/>
      <c r="N26" s="11"/>
      <c r="O26" s="11"/>
      <c r="P26" s="11"/>
      <c r="Q26" s="11"/>
      <c r="R26" s="11"/>
    </row>
    <row r="27" spans="1:18" ht="15.75" customHeight="1">
      <c r="A27" s="93" t="s">
        <v>325</v>
      </c>
      <c r="B27" s="19"/>
      <c r="C27" s="19"/>
      <c r="D27" s="11"/>
      <c r="E27" s="93"/>
      <c r="F27" s="176"/>
      <c r="G27" s="176"/>
      <c r="H27" s="176"/>
      <c r="I27" s="176"/>
      <c r="J27" s="176"/>
      <c r="K27" s="176"/>
      <c r="L27" s="11"/>
      <c r="M27" s="11"/>
      <c r="N27" s="11"/>
      <c r="O27" s="11"/>
      <c r="P27" s="11"/>
      <c r="Q27" s="11"/>
      <c r="R27" s="11"/>
    </row>
    <row r="28" spans="1:18" ht="44.4">
      <c r="A28" s="93" t="s">
        <v>326</v>
      </c>
      <c r="B28" s="19"/>
      <c r="C28" s="19"/>
      <c r="D28" s="11"/>
      <c r="E28" s="93"/>
      <c r="F28" s="176"/>
      <c r="G28" s="176"/>
      <c r="H28" s="176"/>
      <c r="I28" s="176"/>
      <c r="J28" s="176"/>
      <c r="K28" s="176"/>
      <c r="L28" s="11"/>
      <c r="M28" s="11"/>
      <c r="N28" s="11"/>
      <c r="O28" s="11"/>
      <c r="P28" s="11"/>
      <c r="Q28" s="11"/>
      <c r="R28" s="11"/>
    </row>
    <row r="29" spans="1:18" ht="44.4">
      <c r="A29" s="93" t="s">
        <v>327</v>
      </c>
      <c r="B29" s="19"/>
      <c r="C29" s="19"/>
      <c r="D29" s="11"/>
      <c r="E29" s="93"/>
      <c r="F29" s="176"/>
      <c r="G29" s="176"/>
      <c r="H29" s="176"/>
      <c r="I29" s="176"/>
      <c r="J29" s="176"/>
      <c r="K29" s="176"/>
      <c r="L29" s="11"/>
      <c r="M29" s="11"/>
      <c r="N29" s="11"/>
      <c r="O29" s="11"/>
      <c r="P29" s="11"/>
      <c r="Q29" s="11"/>
      <c r="R29" s="11"/>
    </row>
    <row r="30" spans="1:18" ht="15.6">
      <c r="A30" s="93" t="s">
        <v>328</v>
      </c>
      <c r="B30" s="19"/>
      <c r="C30" s="19"/>
      <c r="D30" s="11"/>
      <c r="E30" s="93"/>
      <c r="F30" s="12"/>
      <c r="G30" s="12"/>
      <c r="H30" s="12"/>
      <c r="I30" s="12"/>
      <c r="J30" s="11"/>
      <c r="K30" s="11"/>
      <c r="L30" s="11"/>
      <c r="M30" s="11"/>
      <c r="N30" s="11"/>
      <c r="O30" s="11"/>
      <c r="P30" s="11"/>
      <c r="Q30" s="11"/>
      <c r="R30" s="11"/>
    </row>
    <row r="31" spans="1:18" ht="15.6">
      <c r="A31" s="93" t="s">
        <v>329</v>
      </c>
      <c r="B31" s="19"/>
      <c r="C31" s="19"/>
      <c r="D31" s="11"/>
      <c r="E31" s="93"/>
      <c r="F31" s="12"/>
      <c r="G31" s="12"/>
      <c r="H31" s="12"/>
      <c r="I31" s="12"/>
      <c r="J31" s="11"/>
      <c r="K31" s="11"/>
      <c r="L31" s="11"/>
      <c r="M31" s="11"/>
      <c r="N31" s="11"/>
      <c r="O31" s="11"/>
      <c r="P31" s="11"/>
      <c r="Q31" s="11"/>
      <c r="R31" s="11"/>
    </row>
    <row r="32" spans="1:18" ht="15.6">
      <c r="A32" s="93" t="s">
        <v>330</v>
      </c>
      <c r="B32" s="19"/>
      <c r="C32" s="19"/>
      <c r="D32" s="11"/>
      <c r="E32" s="93"/>
      <c r="F32" s="12"/>
      <c r="G32" s="12"/>
      <c r="H32" s="12"/>
      <c r="I32" s="12"/>
      <c r="J32" s="11"/>
      <c r="K32" s="11"/>
      <c r="L32" s="11"/>
      <c r="M32" s="11"/>
      <c r="N32" s="11"/>
      <c r="O32" s="11"/>
      <c r="P32" s="11"/>
      <c r="Q32" s="11"/>
      <c r="R32" s="11"/>
    </row>
    <row r="33" spans="1:18" ht="15.6">
      <c r="A33" s="93"/>
      <c r="B33" s="19"/>
      <c r="C33" s="19"/>
      <c r="D33" s="11"/>
      <c r="E33" s="93"/>
      <c r="F33" s="12"/>
      <c r="G33" s="12"/>
      <c r="H33" s="12"/>
      <c r="I33" s="12"/>
      <c r="J33" s="11"/>
      <c r="K33" s="11"/>
      <c r="L33" s="11"/>
      <c r="M33" s="11"/>
      <c r="N33" s="11"/>
      <c r="O33" s="11"/>
      <c r="P33" s="11"/>
      <c r="Q33" s="11"/>
      <c r="R33" s="11"/>
    </row>
    <row r="34" spans="1:18" ht="15" customHeight="1">
      <c r="A34" s="880" t="s">
        <v>315</v>
      </c>
      <c r="B34" s="880"/>
      <c r="C34" s="880"/>
      <c r="D34" s="880"/>
      <c r="E34" s="880"/>
      <c r="F34" s="880"/>
      <c r="G34" s="880"/>
      <c r="H34" s="880"/>
      <c r="I34" s="880"/>
      <c r="J34" s="880"/>
      <c r="K34" s="880"/>
      <c r="L34" s="880"/>
      <c r="M34" s="880"/>
      <c r="N34" s="880"/>
      <c r="O34" s="880"/>
      <c r="P34" s="880"/>
      <c r="Q34" s="880"/>
      <c r="R34" s="880"/>
    </row>
    <row r="35" spans="1:18" ht="15" customHeight="1">
      <c r="A35" s="880"/>
      <c r="B35" s="880"/>
      <c r="C35" s="880"/>
      <c r="D35" s="880"/>
      <c r="E35" s="880"/>
      <c r="F35" s="880"/>
      <c r="G35" s="880"/>
      <c r="H35" s="880"/>
      <c r="I35" s="880"/>
      <c r="J35" s="880"/>
      <c r="K35" s="880"/>
      <c r="L35" s="880"/>
      <c r="M35" s="880"/>
      <c r="N35" s="880"/>
      <c r="O35" s="880"/>
      <c r="P35" s="880"/>
      <c r="Q35" s="880"/>
      <c r="R35" s="880"/>
    </row>
    <row r="36" spans="1:18" ht="15" customHeight="1">
      <c r="A36" s="880"/>
      <c r="B36" s="880"/>
      <c r="C36" s="880"/>
      <c r="D36" s="880"/>
      <c r="E36" s="880"/>
      <c r="F36" s="880"/>
      <c r="G36" s="880"/>
      <c r="H36" s="880"/>
      <c r="I36" s="880"/>
      <c r="J36" s="880"/>
      <c r="K36" s="880"/>
      <c r="L36" s="880"/>
      <c r="M36" s="880"/>
      <c r="N36" s="880"/>
      <c r="O36" s="880"/>
      <c r="P36" s="880"/>
      <c r="Q36" s="880"/>
      <c r="R36" s="880"/>
    </row>
    <row r="37" spans="1:18" ht="15" customHeight="1">
      <c r="A37" s="880"/>
      <c r="B37" s="880"/>
      <c r="C37" s="880"/>
      <c r="D37" s="880"/>
      <c r="E37" s="880"/>
      <c r="F37" s="880"/>
      <c r="G37" s="880"/>
      <c r="H37" s="880"/>
      <c r="I37" s="880"/>
      <c r="J37" s="880"/>
      <c r="K37" s="880"/>
      <c r="L37" s="880"/>
      <c r="M37" s="880"/>
      <c r="N37" s="880"/>
      <c r="O37" s="880"/>
      <c r="P37" s="880"/>
      <c r="Q37" s="880"/>
      <c r="R37" s="880"/>
    </row>
  </sheetData>
  <mergeCells count="58">
    <mergeCell ref="A34:R37"/>
    <mergeCell ref="A1:R1"/>
    <mergeCell ref="A2:C5"/>
    <mergeCell ref="D3:E5"/>
    <mergeCell ref="D7:E7"/>
    <mergeCell ref="F7:G7"/>
    <mergeCell ref="D6:E6"/>
    <mergeCell ref="F6:G6"/>
    <mergeCell ref="K8:N8"/>
    <mergeCell ref="J6:J17"/>
    <mergeCell ref="D8:E8"/>
    <mergeCell ref="F8:G8"/>
    <mergeCell ref="K7:N7"/>
    <mergeCell ref="K6:R6"/>
    <mergeCell ref="K16:N16"/>
    <mergeCell ref="O15:R15"/>
    <mergeCell ref="D11:E11"/>
    <mergeCell ref="F11:G11"/>
    <mergeCell ref="D12:E12"/>
    <mergeCell ref="F12:G12"/>
    <mergeCell ref="D9:E9"/>
    <mergeCell ref="F9:G9"/>
    <mergeCell ref="D10:E10"/>
    <mergeCell ref="F10:G10"/>
    <mergeCell ref="K15:N15"/>
    <mergeCell ref="O16:R16"/>
    <mergeCell ref="D13:E13"/>
    <mergeCell ref="F13:G13"/>
    <mergeCell ref="D14:E14"/>
    <mergeCell ref="F14:G14"/>
    <mergeCell ref="A16:C16"/>
    <mergeCell ref="D16:E16"/>
    <mergeCell ref="F16:G16"/>
    <mergeCell ref="A15:C15"/>
    <mergeCell ref="D15:E15"/>
    <mergeCell ref="F15:G15"/>
    <mergeCell ref="A21:N21"/>
    <mergeCell ref="A17:C17"/>
    <mergeCell ref="D17:E17"/>
    <mergeCell ref="F17:G17"/>
    <mergeCell ref="O17:R17"/>
    <mergeCell ref="K17:N17"/>
    <mergeCell ref="K3:N5"/>
    <mergeCell ref="O3:R5"/>
    <mergeCell ref="K10:N10"/>
    <mergeCell ref="O14:R14"/>
    <mergeCell ref="O13:R13"/>
    <mergeCell ref="O12:R12"/>
    <mergeCell ref="O11:R11"/>
    <mergeCell ref="K14:N14"/>
    <mergeCell ref="K13:N13"/>
    <mergeCell ref="K12:N12"/>
    <mergeCell ref="K11:N11"/>
    <mergeCell ref="O10:R10"/>
    <mergeCell ref="O8:R8"/>
    <mergeCell ref="O7:R7"/>
    <mergeCell ref="O9:R9"/>
    <mergeCell ref="K9:N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ACA5-677E-47FE-9B61-356CB1D99E43}">
  <dimension ref="A1:H219"/>
  <sheetViews>
    <sheetView workbookViewId="0">
      <selection activeCell="A95" sqref="A95"/>
    </sheetView>
  </sheetViews>
  <sheetFormatPr defaultRowHeight="14.4"/>
  <cols>
    <col min="1" max="1" width="34.44140625" bestFit="1" customWidth="1"/>
  </cols>
  <sheetData>
    <row r="1" spans="1:8" ht="30">
      <c r="A1" s="351" t="s">
        <v>331</v>
      </c>
      <c r="B1" s="352"/>
      <c r="C1" s="352"/>
      <c r="D1" s="352"/>
      <c r="E1" s="352"/>
      <c r="F1" s="352"/>
      <c r="G1" s="352"/>
      <c r="H1" s="353"/>
    </row>
    <row r="2" spans="1:8">
      <c r="A2" s="190"/>
      <c r="B2" s="191"/>
      <c r="C2" s="192"/>
      <c r="D2" s="192"/>
      <c r="E2" s="192"/>
      <c r="F2" s="12"/>
      <c r="G2" s="12"/>
      <c r="H2" s="12"/>
    </row>
    <row r="3" spans="1:8">
      <c r="A3" s="354" t="s">
        <v>493</v>
      </c>
      <c r="B3" s="194"/>
      <c r="C3" s="192"/>
      <c r="D3" s="192"/>
      <c r="E3" s="192"/>
      <c r="F3" s="12"/>
      <c r="G3" s="12"/>
      <c r="H3" s="12"/>
    </row>
    <row r="4" spans="1:8">
      <c r="A4" s="355"/>
      <c r="B4" s="194"/>
      <c r="C4" s="192"/>
      <c r="D4" s="192"/>
      <c r="E4" s="192"/>
      <c r="F4" s="12"/>
      <c r="G4" s="12"/>
      <c r="H4" s="12"/>
    </row>
    <row r="5" spans="1:8" ht="12" customHeight="1">
      <c r="A5" s="356"/>
      <c r="B5" s="194"/>
      <c r="C5" s="192"/>
      <c r="D5" s="192"/>
      <c r="E5" s="192"/>
      <c r="F5" s="12"/>
      <c r="G5" s="12"/>
      <c r="H5" s="12"/>
    </row>
    <row r="6" spans="1:8" ht="55.2">
      <c r="A6" s="277" t="s">
        <v>40</v>
      </c>
      <c r="B6" s="278" t="s">
        <v>494</v>
      </c>
      <c r="C6" s="278" t="s">
        <v>495</v>
      </c>
      <c r="D6" s="279" t="s">
        <v>271</v>
      </c>
      <c r="E6" s="368" t="s">
        <v>496</v>
      </c>
      <c r="F6" s="369"/>
      <c r="G6" s="369"/>
      <c r="H6" s="370"/>
    </row>
    <row r="7" spans="1:8">
      <c r="A7" s="158" t="s">
        <v>497</v>
      </c>
      <c r="B7" s="299">
        <f>(([1]ACCESSORIES!L7*'[1]MARK UP FOR RETAIL'!$D$10)*'[1]MARK UP FOR RETAIL'!$D$11)*'[1]MARK UP FOR RETAIL'!$D$7</f>
        <v>240.40800000000004</v>
      </c>
      <c r="C7" s="299">
        <f>(([1]ACCESSORIES!M7*'[1]MARK UP FOR RETAIL'!$D$11)*'[1]MARK UP FOR RETAIL'!$D$5)</f>
        <v>312.53040000000004</v>
      </c>
      <c r="D7" s="300">
        <f>(([1]ACCESSORIES!N7*'[1]MARK UP FOR RETAIL'!$D$11)*'[1]MARK UP FOR RETAIL'!$D$7)</f>
        <v>37.778399999999998</v>
      </c>
      <c r="E7" s="361">
        <f>(([1]ACCESSORIES!O7*'[1]MARK UP FOR RETAIL'!$D$10)*'[1]MARK UP FOR RETAIL'!$D$11)*'[1]MARK UP FOR RETAIL'!$D$7</f>
        <v>123.60600000000004</v>
      </c>
      <c r="F7" s="361"/>
      <c r="G7" s="361"/>
      <c r="H7" s="361"/>
    </row>
    <row r="8" spans="1:8">
      <c r="A8" s="158" t="s">
        <v>498</v>
      </c>
      <c r="B8" s="299">
        <f>(([1]ACCESSORIES!L8*'[1]MARK UP FOR RETAIL'!$D$10)*'[1]MARK UP FOR RETAIL'!$D$11)*'[1]MARK UP FOR RETAIL'!$D$7</f>
        <v>309.096</v>
      </c>
      <c r="C8" s="299">
        <f>(([1]ACCESSORIES!M8*'[1]MARK UP FOR RETAIL'!$D$11)*'[1]MARK UP FOR RETAIL'!$D$5)</f>
        <v>401.82480000000004</v>
      </c>
      <c r="D8" s="300">
        <f>(([1]ACCESSORIES!N8*'[1]MARK UP FOR RETAIL'!$D$11)*'[1]MARK UP FOR RETAIL'!$D$7)</f>
        <v>47.223000000000006</v>
      </c>
      <c r="E8" s="361">
        <f>(([1]ACCESSORIES!O8*'[1]MARK UP FOR RETAIL'!$D$10)*'[1]MARK UP FOR RETAIL'!$D$11)*'[1]MARK UP FOR RETAIL'!$D$7</f>
        <v>167.751</v>
      </c>
      <c r="F8" s="361"/>
      <c r="G8" s="361"/>
      <c r="H8" s="361"/>
    </row>
    <row r="9" spans="1:8">
      <c r="A9" s="158" t="s">
        <v>499</v>
      </c>
      <c r="B9" s="299">
        <f>(([1]ACCESSORIES!L9*'[1]MARK UP FOR RETAIL'!$D$10)*'[1]MARK UP FOR RETAIL'!$D$11)*'[1]MARK UP FOR RETAIL'!$D$7</f>
        <v>377.78400000000005</v>
      </c>
      <c r="C9" s="299">
        <f>(([1]ACCESSORIES!M9*'[1]MARK UP FOR RETAIL'!$D$11)*'[1]MARK UP FOR RETAIL'!$D$5)</f>
        <v>491.11920000000009</v>
      </c>
      <c r="D9" s="300">
        <f>(([1]ACCESSORIES!N9*'[1]MARK UP FOR RETAIL'!$D$11)*'[1]MARK UP FOR RETAIL'!$D$7)</f>
        <v>54.950400000000002</v>
      </c>
      <c r="E9" s="361">
        <f>(([1]ACCESSORIES!O9*'[1]MARK UP FOR RETAIL'!$D$10)*'[1]MARK UP FOR RETAIL'!$D$11)*'[1]MARK UP FOR RETAIL'!$D$7</f>
        <v>211.89600000000002</v>
      </c>
      <c r="F9" s="361"/>
      <c r="G9" s="361"/>
      <c r="H9" s="361"/>
    </row>
    <row r="10" spans="1:8">
      <c r="A10" s="280"/>
      <c r="B10" s="281"/>
      <c r="C10" s="281"/>
      <c r="D10" s="282"/>
      <c r="E10" s="283"/>
      <c r="F10" s="283"/>
      <c r="G10" s="283"/>
      <c r="H10" s="283"/>
    </row>
    <row r="11" spans="1:8" ht="15">
      <c r="A11" s="375"/>
      <c r="B11" s="375"/>
      <c r="C11" s="375"/>
      <c r="D11" s="375"/>
      <c r="E11" s="375"/>
      <c r="F11" s="375"/>
      <c r="G11" s="375"/>
      <c r="H11" s="375"/>
    </row>
    <row r="12" spans="1:8">
      <c r="A12" s="284"/>
      <c r="B12" s="285"/>
      <c r="C12" s="285"/>
      <c r="D12" s="192"/>
      <c r="E12" s="286"/>
      <c r="F12" s="286"/>
      <c r="G12" s="286"/>
      <c r="H12" s="286"/>
    </row>
    <row r="13" spans="1:8">
      <c r="A13" s="193"/>
      <c r="B13" s="194"/>
      <c r="C13" s="192"/>
      <c r="D13" s="192"/>
      <c r="E13" s="192"/>
      <c r="F13" s="12"/>
      <c r="G13" s="12"/>
      <c r="H13" s="12"/>
    </row>
    <row r="14" spans="1:8">
      <c r="A14" s="193"/>
      <c r="B14" s="194"/>
      <c r="C14" s="192"/>
      <c r="D14" s="192"/>
      <c r="E14" s="192"/>
      <c r="F14" s="12"/>
      <c r="G14" s="12"/>
      <c r="H14" s="12"/>
    </row>
    <row r="15" spans="1:8">
      <c r="A15" s="354" t="s">
        <v>500</v>
      </c>
      <c r="B15" s="194"/>
      <c r="C15" s="192"/>
      <c r="D15" s="192"/>
      <c r="E15" s="192"/>
      <c r="F15" s="12"/>
      <c r="G15" s="12"/>
      <c r="H15" s="12"/>
    </row>
    <row r="16" spans="1:8">
      <c r="A16" s="355"/>
      <c r="B16" s="194"/>
      <c r="C16" s="192"/>
      <c r="D16" s="192"/>
      <c r="E16" s="192"/>
      <c r="F16" s="12"/>
      <c r="G16" s="12"/>
      <c r="H16" s="12"/>
    </row>
    <row r="17" spans="1:8">
      <c r="A17" s="356"/>
      <c r="B17" s="194"/>
      <c r="C17" s="192"/>
      <c r="D17" s="192"/>
      <c r="E17" s="192"/>
      <c r="F17" s="12"/>
      <c r="G17" s="12"/>
      <c r="H17" s="12"/>
    </row>
    <row r="18" spans="1:8" ht="33.6">
      <c r="A18" s="277" t="s">
        <v>40</v>
      </c>
      <c r="B18" s="287" t="s">
        <v>501</v>
      </c>
      <c r="C18" s="287" t="s">
        <v>106</v>
      </c>
      <c r="D18" s="279" t="s">
        <v>271</v>
      </c>
      <c r="E18" s="368" t="s">
        <v>496</v>
      </c>
      <c r="F18" s="369"/>
      <c r="G18" s="369"/>
      <c r="H18" s="370"/>
    </row>
    <row r="19" spans="1:8">
      <c r="A19" s="158" t="s">
        <v>502</v>
      </c>
      <c r="B19" s="288">
        <v>1</v>
      </c>
      <c r="C19" s="289">
        <f>(([1]ACCESSORIES!M19*'[1]MARK UP FOR RETAIL'!$D$11)*'[1]MARK UP FOR RETAIL'!$D$7)</f>
        <v>103.032</v>
      </c>
      <c r="D19" s="300">
        <f>(([1]ACCESSORIES!N19*'[1]MARK UP FOR RETAIL'!$D$11)*'[1]MARK UP FOR RETAIL'!$D$7)</f>
        <v>17.172000000000001</v>
      </c>
      <c r="E19" s="357">
        <f>(([1]ACCESSORIES!O19*'[1]MARK UP FOR RETAIL'!$D$11)*'[1]MARK UP FOR RETAIL'!$D$7)</f>
        <v>81.226800000000011</v>
      </c>
      <c r="F19" s="358"/>
      <c r="G19" s="358"/>
      <c r="H19" s="359"/>
    </row>
    <row r="20" spans="1:8">
      <c r="A20" s="158" t="s">
        <v>503</v>
      </c>
      <c r="B20" s="288">
        <v>1</v>
      </c>
      <c r="C20" s="289">
        <f>(([1]ACCESSORIES!M20*'[1]MARK UP FOR RETAIL'!$D$11)*'[1]MARK UP FOR RETAIL'!$D$7)</f>
        <v>151.11359999999999</v>
      </c>
      <c r="D20" s="300">
        <f>(([1]ACCESSORIES!N20*'[1]MARK UP FOR RETAIL'!$D$11)*'[1]MARK UP FOR RETAIL'!$D$7)</f>
        <v>20.606400000000001</v>
      </c>
      <c r="E20" s="357">
        <f>(([1]ACCESSORIES!O20*'[1]MARK UP FOR RETAIL'!$D$11)*'[1]MARK UP FOR RETAIL'!$D$7)</f>
        <v>121.84020000000002</v>
      </c>
      <c r="F20" s="358"/>
      <c r="G20" s="358"/>
      <c r="H20" s="359"/>
    </row>
    <row r="21" spans="1:8">
      <c r="A21" s="158" t="s">
        <v>504</v>
      </c>
      <c r="B21" s="288">
        <v>1</v>
      </c>
      <c r="C21" s="289">
        <f>(([1]ACCESSORIES!M21*'[1]MARK UP FOR RETAIL'!$D$11)*'[1]MARK UP FOR RETAIL'!$D$7)</f>
        <v>216.3672</v>
      </c>
      <c r="D21" s="300">
        <f>(([1]ACCESSORIES!N21*'[1]MARK UP FOR RETAIL'!$D$11)*'[1]MARK UP FOR RETAIL'!$D$7)</f>
        <v>24.040800000000001</v>
      </c>
      <c r="E21" s="357">
        <f>(([1]ACCESSORIES!O21*'[1]MARK UP FOR RETAIL'!$D$11)*'[1]MARK UP FOR RETAIL'!$D$7)</f>
        <v>160.68780000000001</v>
      </c>
      <c r="F21" s="358"/>
      <c r="G21" s="358"/>
      <c r="H21" s="359"/>
    </row>
    <row r="22" spans="1:8">
      <c r="A22" s="280"/>
      <c r="B22" s="290"/>
      <c r="C22" s="281"/>
      <c r="D22" s="282"/>
      <c r="E22" s="283"/>
      <c r="F22" s="283"/>
      <c r="G22" s="283"/>
      <c r="H22" s="283"/>
    </row>
    <row r="23" spans="1:8" ht="15">
      <c r="A23" s="360"/>
      <c r="B23" s="360"/>
      <c r="C23" s="360"/>
      <c r="D23" s="360"/>
      <c r="E23" s="360"/>
      <c r="F23" s="360"/>
      <c r="G23" s="360"/>
      <c r="H23" s="360"/>
    </row>
    <row r="24" spans="1:8">
      <c r="A24" s="193"/>
      <c r="B24" s="194"/>
      <c r="C24" s="192"/>
      <c r="D24" s="192"/>
      <c r="E24" s="192"/>
      <c r="F24" s="12"/>
      <c r="G24" s="12"/>
      <c r="H24" s="12"/>
    </row>
    <row r="25" spans="1:8">
      <c r="A25" s="193"/>
      <c r="B25" s="194"/>
      <c r="C25" s="192"/>
      <c r="D25" s="192"/>
      <c r="E25" s="192"/>
      <c r="F25" s="12"/>
      <c r="G25" s="12"/>
      <c r="H25" s="12"/>
    </row>
    <row r="26" spans="1:8">
      <c r="A26" s="193"/>
      <c r="B26" s="194"/>
      <c r="C26" s="192"/>
      <c r="D26" s="192"/>
      <c r="E26" s="192"/>
      <c r="F26" s="12"/>
      <c r="G26" s="12"/>
      <c r="H26" s="12"/>
    </row>
    <row r="27" spans="1:8">
      <c r="A27" s="193"/>
      <c r="B27" s="194"/>
      <c r="C27" s="192"/>
      <c r="D27" s="192"/>
      <c r="E27" s="192"/>
      <c r="F27" s="12"/>
      <c r="G27" s="12"/>
      <c r="H27" s="12"/>
    </row>
    <row r="28" spans="1:8">
      <c r="A28" s="193"/>
      <c r="B28" s="194"/>
      <c r="C28" s="192"/>
      <c r="D28" s="192"/>
      <c r="E28" s="192"/>
      <c r="F28" s="12"/>
      <c r="G28" s="12"/>
      <c r="H28" s="12"/>
    </row>
    <row r="29" spans="1:8">
      <c r="A29" s="193"/>
      <c r="B29" s="194"/>
      <c r="C29" s="318" t="s">
        <v>332</v>
      </c>
      <c r="D29" s="318"/>
      <c r="E29" s="331" t="s">
        <v>505</v>
      </c>
      <c r="F29" s="332"/>
      <c r="G29" s="335"/>
      <c r="H29" s="335"/>
    </row>
    <row r="30" spans="1:8" ht="15.6">
      <c r="A30" s="195" t="s">
        <v>333</v>
      </c>
      <c r="B30" s="196" t="s">
        <v>334</v>
      </c>
      <c r="C30" s="374"/>
      <c r="D30" s="374"/>
      <c r="E30" s="333"/>
      <c r="F30" s="334"/>
      <c r="G30" s="335"/>
      <c r="H30" s="335"/>
    </row>
    <row r="31" spans="1:8">
      <c r="A31" s="197" t="s">
        <v>335</v>
      </c>
      <c r="B31" s="198">
        <v>1</v>
      </c>
      <c r="C31" s="371">
        <f>(([1]ACCESSORIES!M31*'[1]MARK UP FOR RETAIL'!$D$10)*'[1]MARK UP FOR RETAIL'!$D$11)*'[1]MARK UP FOR RETAIL'!$D$7</f>
        <v>50.262444000000002</v>
      </c>
      <c r="D31" s="373"/>
      <c r="E31" s="371">
        <f>(([1]ACCESSORIES!O31*'[1]MARK UP FOR RETAIL'!$D$10)*'[1]MARK UP FOR RETAIL'!$D$11)*'[1]MARK UP FOR RETAIL'!$D$7</f>
        <v>39.65986800000001</v>
      </c>
      <c r="F31" s="372"/>
      <c r="G31" s="336"/>
      <c r="H31" s="336"/>
    </row>
    <row r="32" spans="1:8">
      <c r="A32" s="199" t="s">
        <v>336</v>
      </c>
      <c r="B32" s="200">
        <v>1</v>
      </c>
      <c r="C32" s="363">
        <f>(([1]ACCESSORIES!M32*'[1]MARK UP FOR RETAIL'!$D$10)*'[1]MARK UP FOR RETAIL'!$D$11)*'[1]MARK UP FOR RETAIL'!$D$7</f>
        <v>39.907727999999999</v>
      </c>
      <c r="D32" s="364"/>
      <c r="E32" s="363">
        <f>(([1]ACCESSORIES!O32*'[1]MARK UP FOR RETAIL'!$D$10)*'[1]MARK UP FOR RETAIL'!$D$11)*'[1]MARK UP FOR RETAIL'!$D$7</f>
        <v>45.681246000000009</v>
      </c>
      <c r="F32" s="365"/>
      <c r="G32" s="336"/>
      <c r="H32" s="336"/>
    </row>
    <row r="33" spans="1:8">
      <c r="A33" s="199" t="s">
        <v>337</v>
      </c>
      <c r="B33" s="200">
        <v>1</v>
      </c>
      <c r="C33" s="363">
        <f>(([1]ACCESSORIES!M33*'[1]MARK UP FOR RETAIL'!$D$10)*'[1]MARK UP FOR RETAIL'!$D$11)*'[1]MARK UP FOR RETAIL'!$D$7</f>
        <v>72.723420000000019</v>
      </c>
      <c r="D33" s="364"/>
      <c r="E33" s="363">
        <f>(([1]ACCESSORIES!O33*'[1]MARK UP FOR RETAIL'!$D$10)*'[1]MARK UP FOR RETAIL'!$D$11)*'[1]MARK UP FOR RETAIL'!$D$7</f>
        <v>45.681246000000009</v>
      </c>
      <c r="F33" s="365"/>
      <c r="G33" s="336"/>
      <c r="H33" s="336"/>
    </row>
    <row r="34" spans="1:8">
      <c r="A34" s="199" t="s">
        <v>338</v>
      </c>
      <c r="B34" s="200">
        <v>1</v>
      </c>
      <c r="C34" s="363">
        <f>(([1]ACCESSORIES!M34*'[1]MARK UP FOR RETAIL'!$D$10)*'[1]MARK UP FOR RETAIL'!$D$11)*'[1]MARK UP FOR RETAIL'!$D$7</f>
        <v>73.891116000000011</v>
      </c>
      <c r="D34" s="364"/>
      <c r="E34" s="363">
        <f>(([1]ACCESSORIES!O34*'[1]MARK UP FOR RETAIL'!$D$10)*'[1]MARK UP FOR RETAIL'!$D$11)*'[1]MARK UP FOR RETAIL'!$D$7</f>
        <v>45.681246000000009</v>
      </c>
      <c r="F34" s="365"/>
      <c r="G34" s="336"/>
      <c r="H34" s="336"/>
    </row>
    <row r="35" spans="1:8">
      <c r="A35" s="199" t="s">
        <v>339</v>
      </c>
      <c r="B35" s="200">
        <v>1</v>
      </c>
      <c r="C35" s="363">
        <f>(([1]ACCESSORIES!M35*'[1]MARK UP FOR RETAIL'!$D$10)*'[1]MARK UP FOR RETAIL'!$D$11)*'[1]MARK UP FOR RETAIL'!$D$7</f>
        <v>71.693100000000001</v>
      </c>
      <c r="D35" s="364"/>
      <c r="E35" s="363">
        <f>(([1]ACCESSORIES!O35*'[1]MARK UP FOR RETAIL'!$D$10)*'[1]MARK UP FOR RETAIL'!$D$11)*'[1]MARK UP FOR RETAIL'!$D$7</f>
        <v>47.870837999999999</v>
      </c>
      <c r="F35" s="365"/>
      <c r="G35" s="336"/>
      <c r="H35" s="336"/>
    </row>
    <row r="36" spans="1:8">
      <c r="A36" s="199" t="s">
        <v>340</v>
      </c>
      <c r="B36" s="200">
        <v>1</v>
      </c>
      <c r="C36" s="363">
        <f>(([1]ACCESSORIES!M36*'[1]MARK UP FOR RETAIL'!$D$10)*'[1]MARK UP FOR RETAIL'!$D$11)*'[1]MARK UP FOR RETAIL'!$D$7</f>
        <v>79.815455999999998</v>
      </c>
      <c r="D36" s="364"/>
      <c r="E36" s="363">
        <f>(([1]ACCESSORIES!O36*'[1]MARK UP FOR RETAIL'!$D$10)*'[1]MARK UP FOR RETAIL'!$D$11)*'[1]MARK UP FOR RETAIL'!$D$7</f>
        <v>91.397808000000012</v>
      </c>
      <c r="F36" s="365"/>
      <c r="G36" s="336"/>
      <c r="H36" s="336"/>
    </row>
    <row r="37" spans="1:8">
      <c r="A37" s="199" t="s">
        <v>341</v>
      </c>
      <c r="B37" s="200">
        <v>1</v>
      </c>
      <c r="C37" s="363">
        <f>(([1]ACCESSORIES!M37*'[1]MARK UP FOR RETAIL'!$D$10)*'[1]MARK UP FOR RETAIL'!$D$11)*'[1]MARK UP FOR RETAIL'!$D$7</f>
        <v>145.44684000000004</v>
      </c>
      <c r="D37" s="364"/>
      <c r="E37" s="363">
        <f>(([1]ACCESSORIES!O37*'[1]MARK UP FOR RETAIL'!$D$10)*'[1]MARK UP FOR RETAIL'!$D$11)*'[1]MARK UP FOR RETAIL'!$D$7</f>
        <v>91.397808000000012</v>
      </c>
      <c r="F37" s="365"/>
      <c r="G37" s="336"/>
      <c r="H37" s="336"/>
    </row>
    <row r="38" spans="1:8">
      <c r="A38" s="199" t="s">
        <v>342</v>
      </c>
      <c r="B38" s="200">
        <v>1</v>
      </c>
      <c r="C38" s="363">
        <f>(([1]ACCESSORIES!M38*'[1]MARK UP FOR RETAIL'!$D$10)*'[1]MARK UP FOR RETAIL'!$D$11)*'[1]MARK UP FOR RETAIL'!$D$7</f>
        <v>147.79940400000001</v>
      </c>
      <c r="D38" s="364"/>
      <c r="E38" s="363">
        <f>(([1]ACCESSORIES!O38*'[1]MARK UP FOR RETAIL'!$D$10)*'[1]MARK UP FOR RETAIL'!$D$11)*'[1]MARK UP FOR RETAIL'!$D$7</f>
        <v>91.397808000000012</v>
      </c>
      <c r="F38" s="365"/>
      <c r="G38" s="336"/>
      <c r="H38" s="336"/>
    </row>
    <row r="39" spans="1:8">
      <c r="A39" s="201" t="s">
        <v>343</v>
      </c>
      <c r="B39" s="202">
        <v>1</v>
      </c>
      <c r="C39" s="376">
        <f>(([1]ACCESSORIES!M39*'[1]MARK UP FOR RETAIL'!$D$10)*'[1]MARK UP FOR RETAIL'!$D$11)*'[1]MARK UP FOR RETAIL'!$D$7</f>
        <v>143.42054400000001</v>
      </c>
      <c r="D39" s="377"/>
      <c r="E39" s="376">
        <f>(([1]ACCESSORIES!O39*'[1]MARK UP FOR RETAIL'!$D$10)*'[1]MARK UP FOR RETAIL'!$D$11)*'[1]MARK UP FOR RETAIL'!$D$7</f>
        <v>95.776992000000007</v>
      </c>
      <c r="F39" s="378"/>
      <c r="G39" s="336"/>
      <c r="H39" s="336"/>
    </row>
    <row r="40" spans="1:8">
      <c r="A40" s="193"/>
      <c r="B40" s="194"/>
      <c r="C40" s="192"/>
      <c r="D40" s="192"/>
      <c r="E40" s="192"/>
      <c r="F40" s="12"/>
      <c r="G40" s="12"/>
      <c r="H40" s="12"/>
    </row>
    <row r="41" spans="1:8" ht="15.6">
      <c r="A41" s="203" t="s">
        <v>344</v>
      </c>
      <c r="B41" s="204" t="s">
        <v>334</v>
      </c>
      <c r="C41" s="324"/>
      <c r="D41" s="329"/>
      <c r="E41" s="205"/>
      <c r="F41" s="12"/>
      <c r="G41" s="12"/>
      <c r="H41" s="12"/>
    </row>
    <row r="42" spans="1:8">
      <c r="A42" s="206" t="s">
        <v>345</v>
      </c>
      <c r="B42" s="207">
        <v>1</v>
      </c>
      <c r="C42" s="314">
        <f>(([1]ACCESSORIES!M42*'[1]MARK UP FOR RETAIL'!$D$10)*'[1]MARK UP FOR RETAIL'!$D$11)*'[1]MARK UP FOR RETAIL'!$D$7</f>
        <v>36.954143999999999</v>
      </c>
      <c r="D42" s="315"/>
      <c r="E42" s="208"/>
      <c r="F42" s="12"/>
      <c r="G42" s="12"/>
      <c r="H42" s="12"/>
    </row>
    <row r="43" spans="1:8">
      <c r="A43" s="209" t="s">
        <v>346</v>
      </c>
      <c r="B43" s="210">
        <v>1</v>
      </c>
      <c r="C43" s="330">
        <f>(([1]ACCESSORIES!M43*'[1]MARK UP FOR RETAIL'!$D$10)*'[1]MARK UP FOR RETAIL'!$D$11)*'[1]MARK UP FOR RETAIL'!$D$7</f>
        <v>65.047536000000008</v>
      </c>
      <c r="D43" s="342"/>
      <c r="E43" s="208"/>
      <c r="F43" s="12"/>
      <c r="G43" s="12"/>
      <c r="H43" s="12"/>
    </row>
    <row r="44" spans="1:8">
      <c r="A44" s="209" t="s">
        <v>347</v>
      </c>
      <c r="B44" s="210">
        <v>1</v>
      </c>
      <c r="C44" s="330">
        <f>(([1]ACCESSORIES!M44*'[1]MARK UP FOR RETAIL'!$D$10)*'[1]MARK UP FOR RETAIL'!$D$11)*'[1]MARK UP FOR RETAIL'!$D$7</f>
        <v>44.338104000000008</v>
      </c>
      <c r="D44" s="342"/>
      <c r="E44" s="208"/>
      <c r="F44" s="12"/>
      <c r="G44" s="12"/>
      <c r="H44" s="12"/>
    </row>
    <row r="45" spans="1:8">
      <c r="A45" s="209" t="s">
        <v>348</v>
      </c>
      <c r="B45" s="210">
        <v>1</v>
      </c>
      <c r="C45" s="330">
        <f>(([1]ACCESSORIES!M45*'[1]MARK UP FOR RETAIL'!$D$10)*'[1]MARK UP FOR RETAIL'!$D$11)*'[1]MARK UP FOR RETAIL'!$D$7</f>
        <v>41.401692000000004</v>
      </c>
      <c r="D45" s="342"/>
      <c r="E45" s="208"/>
      <c r="F45" s="12"/>
      <c r="G45" s="12"/>
      <c r="H45" s="12"/>
    </row>
    <row r="46" spans="1:8">
      <c r="A46" s="199" t="s">
        <v>349</v>
      </c>
      <c r="B46" s="210">
        <v>1</v>
      </c>
      <c r="C46" s="330">
        <f>(([1]ACCESSORIES!M46*'[1]MARK UP FOR RETAIL'!$D$10)*'[1]MARK UP FOR RETAIL'!$D$11)*'[1]MARK UP FOR RETAIL'!$D$7</f>
        <v>16.244712000000003</v>
      </c>
      <c r="D46" s="342"/>
      <c r="E46" s="208"/>
      <c r="F46" s="12"/>
      <c r="G46" s="12"/>
      <c r="H46" s="12"/>
    </row>
    <row r="47" spans="1:8">
      <c r="A47" s="199" t="s">
        <v>350</v>
      </c>
      <c r="B47" s="210">
        <v>1</v>
      </c>
      <c r="C47" s="330">
        <f>(([1]ACCESSORIES!M47*'[1]MARK UP FOR RETAIL'!$D$10)*'[1]MARK UP FOR RETAIL'!$D$11)*'[1]MARK UP FOR RETAIL'!$D$7</f>
        <v>30.652020000000004</v>
      </c>
      <c r="D47" s="342"/>
      <c r="E47" s="208"/>
      <c r="F47" s="12"/>
      <c r="G47" s="12"/>
      <c r="H47" s="12"/>
    </row>
    <row r="48" spans="1:8">
      <c r="A48" s="201" t="s">
        <v>351</v>
      </c>
      <c r="B48" s="211">
        <v>1</v>
      </c>
      <c r="C48" s="321">
        <f>(([1]ACCESSORIES!M48*'[1]MARK UP FOR RETAIL'!$D$10)*'[1]MARK UP FOR RETAIL'!$D$11)*'[1]MARK UP FOR RETAIL'!$D$7</f>
        <v>32.042952000000007</v>
      </c>
      <c r="D48" s="338"/>
      <c r="E48" s="208"/>
      <c r="F48" s="12"/>
      <c r="G48" s="12"/>
      <c r="H48" s="12"/>
    </row>
    <row r="49" spans="1:8">
      <c r="A49" s="193"/>
      <c r="B49" s="194"/>
      <c r="C49" s="192"/>
      <c r="D49" s="192"/>
      <c r="E49" s="192"/>
      <c r="F49" s="12"/>
      <c r="G49" s="12"/>
      <c r="H49" s="12"/>
    </row>
    <row r="50" spans="1:8" ht="15.6">
      <c r="A50" s="203" t="s">
        <v>352</v>
      </c>
      <c r="B50" s="204" t="s">
        <v>334</v>
      </c>
      <c r="C50" s="212"/>
      <c r="D50" s="213"/>
      <c r="E50" s="205"/>
      <c r="F50" s="12"/>
      <c r="G50" s="12"/>
      <c r="H50" s="12"/>
    </row>
    <row r="51" spans="1:8">
      <c r="A51" s="197" t="s">
        <v>353</v>
      </c>
      <c r="B51" s="198">
        <v>1</v>
      </c>
      <c r="C51" s="314">
        <f>(([1]ACCESSORIES!M51*'[1]MARK UP FOR RETAIL'!$D$10)*'[1]MARK UP FOR RETAIL'!$D$11)*'[1]MARK UP FOR RETAIL'!$D$7</f>
        <v>35.700588000000003</v>
      </c>
      <c r="D51" s="315"/>
      <c r="E51" s="208"/>
      <c r="F51" s="12"/>
      <c r="G51" s="12"/>
      <c r="H51" s="12"/>
    </row>
    <row r="52" spans="1:8">
      <c r="A52" s="199" t="s">
        <v>354</v>
      </c>
      <c r="B52" s="200">
        <v>1</v>
      </c>
      <c r="C52" s="330">
        <f>(([1]ACCESSORIES!M52*'[1]MARK UP FOR RETAIL'!$D$10)*'[1]MARK UP FOR RETAIL'!$D$11)*'[1]MARK UP FOR RETAIL'!$D$7</f>
        <v>18.20232</v>
      </c>
      <c r="D52" s="342"/>
      <c r="E52" s="208"/>
      <c r="F52" s="12"/>
      <c r="G52" s="12"/>
      <c r="H52" s="12"/>
    </row>
    <row r="53" spans="1:8">
      <c r="A53" s="199" t="s">
        <v>523</v>
      </c>
      <c r="B53" s="200">
        <v>1</v>
      </c>
      <c r="C53" s="330">
        <f>(([1]ACCESSORIES!M53*'[1]MARK UP FOR RETAIL'!$D$10)*'[1]MARK UP FOR RETAIL'!$D$11)*'[1]MARK UP FOR RETAIL'!$D$7</f>
        <v>47.102796000000005</v>
      </c>
      <c r="D53" s="342"/>
      <c r="E53" s="208"/>
      <c r="F53" s="12"/>
      <c r="G53" s="12"/>
      <c r="H53" s="12"/>
    </row>
    <row r="54" spans="1:8">
      <c r="A54" s="199" t="s">
        <v>506</v>
      </c>
      <c r="B54" s="200">
        <v>1</v>
      </c>
      <c r="C54" s="330">
        <f>(([1]ACCESSORIES!M54*'[1]MARK UP FOR RETAIL'!$D$10)*'[1]MARK UP FOR RETAIL'!$D$11)*'[1]MARK UP FOR RETAIL'!$D$7</f>
        <v>55.465560000000004</v>
      </c>
      <c r="D54" s="342"/>
      <c r="E54" s="208"/>
      <c r="F54" s="12"/>
      <c r="G54" s="12"/>
      <c r="H54" s="12"/>
    </row>
    <row r="55" spans="1:8">
      <c r="A55" s="201" t="s">
        <v>507</v>
      </c>
      <c r="B55" s="202">
        <v>1</v>
      </c>
      <c r="C55" s="321">
        <f>(([1]ACCESSORIES!M55*'[1]MARK UP FOR RETAIL'!$D$10)*'[1]MARK UP FOR RETAIL'!$D$11)*'[1]MARK UP FOR RETAIL'!$D$7</f>
        <v>66.867768000000012</v>
      </c>
      <c r="D55" s="338"/>
      <c r="E55" s="208"/>
      <c r="F55" s="12"/>
      <c r="G55" s="12"/>
      <c r="H55" s="12"/>
    </row>
    <row r="56" spans="1:8">
      <c r="A56" s="348"/>
      <c r="B56" s="349"/>
      <c r="C56" s="349"/>
      <c r="D56" s="350"/>
      <c r="E56" s="208"/>
      <c r="F56" s="12"/>
      <c r="G56" s="12"/>
      <c r="H56" s="12"/>
    </row>
    <row r="57" spans="1:8">
      <c r="A57" s="197" t="s">
        <v>468</v>
      </c>
      <c r="B57" s="198">
        <v>1</v>
      </c>
      <c r="C57" s="314">
        <f>(([1]ACCESSORIES!M57*'[1]MARK UP FOR RETAIL'!$D$10)*'[1]MARK UP FOR RETAIL'!$D$11)*'[1]MARK UP FOR RETAIL'!$D$7</f>
        <v>3.3828840000000002</v>
      </c>
      <c r="D57" s="315"/>
      <c r="E57" s="208"/>
      <c r="F57" s="12"/>
      <c r="G57" s="12"/>
      <c r="H57" s="12"/>
    </row>
    <row r="58" spans="1:8">
      <c r="A58" s="199" t="s">
        <v>469</v>
      </c>
      <c r="B58" s="200">
        <v>1</v>
      </c>
      <c r="C58" s="330">
        <f>(([1]ACCESSORIES!M58*'[1]MARK UP FOR RETAIL'!$D$10)*'[1]MARK UP FOR RETAIL'!$D$11)*'[1]MARK UP FOR RETAIL'!$D$7</f>
        <v>3.3828840000000002</v>
      </c>
      <c r="D58" s="342"/>
      <c r="E58" s="208"/>
      <c r="F58" s="12"/>
      <c r="G58" s="12"/>
      <c r="H58" s="12"/>
    </row>
    <row r="59" spans="1:8">
      <c r="A59" s="199" t="s">
        <v>470</v>
      </c>
      <c r="B59" s="200">
        <v>1</v>
      </c>
      <c r="C59" s="330">
        <f>(([1]ACCESSORIES!M59*'[1]MARK UP FOR RETAIL'!$D$10)*'[1]MARK UP FOR RETAIL'!$D$11)*'[1]MARK UP FOR RETAIL'!$D$7</f>
        <v>3.3828840000000002</v>
      </c>
      <c r="D59" s="342"/>
      <c r="E59" s="208"/>
      <c r="F59" s="12"/>
      <c r="G59" s="12"/>
      <c r="H59" s="12"/>
    </row>
    <row r="60" spans="1:8">
      <c r="A60" s="214" t="s">
        <v>355</v>
      </c>
      <c r="B60" s="215">
        <v>1</v>
      </c>
      <c r="C60" s="330">
        <f>(([1]ACCESSORIES!M60*'[1]MARK UP FOR RETAIL'!$D$10)*'[1]MARK UP FOR RETAIL'!$D$11)*'[1]MARK UP FOR RETAIL'!$D$7</f>
        <v>3.3828840000000002</v>
      </c>
      <c r="D60" s="342"/>
      <c r="E60" s="208"/>
      <c r="F60" s="12"/>
      <c r="G60" s="12"/>
      <c r="H60" s="12"/>
    </row>
    <row r="61" spans="1:8">
      <c r="A61" s="199" t="s">
        <v>356</v>
      </c>
      <c r="B61" s="200">
        <v>1</v>
      </c>
      <c r="C61" s="330">
        <f>(([1]ACCESSORIES!M61*'[1]MARK UP FOR RETAIL'!$D$10)*'[1]MARK UP FOR RETAIL'!$D$11)*'[1]MARK UP FOR RETAIL'!$D$7</f>
        <v>3.3828840000000002</v>
      </c>
      <c r="D61" s="342"/>
      <c r="E61" s="208"/>
      <c r="F61" s="12"/>
      <c r="G61" s="12"/>
      <c r="H61" s="12"/>
    </row>
    <row r="62" spans="1:8">
      <c r="A62" s="199" t="s">
        <v>357</v>
      </c>
      <c r="B62" s="200">
        <v>1</v>
      </c>
      <c r="C62" s="330">
        <f>(([1]ACCESSORIES!M62*'[1]MARK UP FOR RETAIL'!$D$10)*'[1]MARK UP FOR RETAIL'!$D$11)*'[1]MARK UP FOR RETAIL'!$D$7</f>
        <v>3.3828840000000002</v>
      </c>
      <c r="D62" s="342"/>
      <c r="E62" s="208"/>
      <c r="F62" s="12"/>
      <c r="G62" s="12"/>
      <c r="H62" s="12"/>
    </row>
    <row r="63" spans="1:8">
      <c r="A63" s="199" t="s">
        <v>358</v>
      </c>
      <c r="B63" s="200">
        <v>1</v>
      </c>
      <c r="C63" s="330">
        <f>(([1]ACCESSORIES!M63*'[1]MARK UP FOR RETAIL'!$D$10)*'[1]MARK UP FOR RETAIL'!$D$11)*'[1]MARK UP FOR RETAIL'!$D$7</f>
        <v>3.3828840000000002</v>
      </c>
      <c r="D63" s="342"/>
      <c r="E63" s="208"/>
      <c r="F63" s="12"/>
      <c r="G63" s="12"/>
      <c r="H63" s="12"/>
    </row>
    <row r="64" spans="1:8">
      <c r="A64" s="199" t="s">
        <v>359</v>
      </c>
      <c r="B64" s="200">
        <v>1</v>
      </c>
      <c r="C64" s="330">
        <f>(([1]ACCESSORIES!M64*'[1]MARK UP FOR RETAIL'!$D$10)*'[1]MARK UP FOR RETAIL'!$D$11)*'[1]MARK UP FOR RETAIL'!$D$7</f>
        <v>5.9071680000000004</v>
      </c>
      <c r="D64" s="342"/>
      <c r="E64" s="208"/>
      <c r="F64" s="12"/>
      <c r="G64" s="12"/>
      <c r="H64" s="12"/>
    </row>
    <row r="65" spans="1:8">
      <c r="A65" s="201" t="s">
        <v>360</v>
      </c>
      <c r="B65" s="202">
        <v>1</v>
      </c>
      <c r="C65" s="321">
        <f>(([1]ACCESSORIES!M65*'[1]MARK UP FOR RETAIL'!$D$10)*'[1]MARK UP FOR RETAIL'!$D$11)*'[1]MARK UP FOR RETAIL'!$D$7</f>
        <v>17.738675999999998</v>
      </c>
      <c r="D65" s="338"/>
      <c r="E65" s="208"/>
      <c r="F65" s="12"/>
      <c r="G65" s="12"/>
      <c r="H65" s="12"/>
    </row>
    <row r="66" spans="1:8">
      <c r="A66" s="348"/>
      <c r="B66" s="349"/>
      <c r="C66" s="349"/>
      <c r="D66" s="350"/>
      <c r="E66" s="208"/>
      <c r="F66" s="12"/>
      <c r="G66" s="12"/>
      <c r="H66" s="12"/>
    </row>
    <row r="67" spans="1:8">
      <c r="A67" s="197" t="s">
        <v>361</v>
      </c>
      <c r="B67" s="198">
        <v>1</v>
      </c>
      <c r="C67" s="314">
        <f>(([1]ACCESSORIES!M67*'[1]MARK UP FOR RETAIL'!$D$10)*'[1]MARK UP FOR RETAIL'!$D$11)*'[1]MARK UP FOR RETAIL'!$D$7</f>
        <v>92.247984000000002</v>
      </c>
      <c r="D67" s="315"/>
      <c r="E67" s="208"/>
      <c r="F67" s="12"/>
      <c r="G67" s="12"/>
      <c r="H67" s="12"/>
    </row>
    <row r="68" spans="1:8">
      <c r="A68" s="199" t="s">
        <v>362</v>
      </c>
      <c r="B68" s="200">
        <v>1</v>
      </c>
      <c r="C68" s="314">
        <f>(([1]ACCESSORIES!M68*'[1]MARK UP FOR RETAIL'!$D$10)*'[1]MARK UP FOR RETAIL'!$D$11)*'[1]MARK UP FOR RETAIL'!$D$7</f>
        <v>27.492372000000003</v>
      </c>
      <c r="D68" s="315"/>
      <c r="E68" s="208"/>
      <c r="F68" s="12"/>
      <c r="G68" s="12"/>
      <c r="H68" s="12"/>
    </row>
    <row r="69" spans="1:8">
      <c r="A69" s="199" t="s">
        <v>363</v>
      </c>
      <c r="B69" s="200">
        <v>1</v>
      </c>
      <c r="C69" s="314">
        <f>(([1]ACCESSORIES!M69*'[1]MARK UP FOR RETAIL'!$D$10)*'[1]MARK UP FOR RETAIL'!$D$11)*'[1]MARK UP FOR RETAIL'!$D$7</f>
        <v>49.369500000000002</v>
      </c>
      <c r="D69" s="315"/>
      <c r="E69" s="208"/>
      <c r="F69" s="12"/>
      <c r="G69" s="12"/>
      <c r="H69" s="12"/>
    </row>
    <row r="70" spans="1:8">
      <c r="A70" s="199" t="s">
        <v>364</v>
      </c>
      <c r="B70" s="200">
        <v>1</v>
      </c>
      <c r="C70" s="314">
        <f>(([1]ACCESSORIES!M70*'[1]MARK UP FOR RETAIL'!$D$10)*'[1]MARK UP FOR RETAIL'!$D$11)*'[1]MARK UP FOR RETAIL'!$D$7</f>
        <v>19.799316000000001</v>
      </c>
      <c r="D70" s="315"/>
      <c r="E70" s="208"/>
      <c r="F70" s="12"/>
      <c r="G70" s="12"/>
      <c r="H70" s="12"/>
    </row>
    <row r="71" spans="1:8">
      <c r="A71" s="199" t="s">
        <v>365</v>
      </c>
      <c r="B71" s="200">
        <v>1</v>
      </c>
      <c r="C71" s="314">
        <f>(([1]ACCESSORIES!M71*'[1]MARK UP FOR RETAIL'!$D$10)*'[1]MARK UP FOR RETAIL'!$D$11)*'[1]MARK UP FOR RETAIL'!$D$7</f>
        <v>7.4183040000000009</v>
      </c>
      <c r="D71" s="315"/>
      <c r="E71" s="208"/>
      <c r="F71" s="12"/>
      <c r="G71" s="12"/>
      <c r="H71" s="12"/>
    </row>
    <row r="72" spans="1:8">
      <c r="A72" s="216" t="s">
        <v>366</v>
      </c>
      <c r="B72" s="210">
        <v>1</v>
      </c>
      <c r="C72" s="314">
        <f>(([1]ACCESSORIES!M72*'[1]MARK UP FOR RETAIL'!$D$10)*'[1]MARK UP FOR RETAIL'!$D$11)*'[1]MARK UP FOR RETAIL'!$D$7</f>
        <v>16.313400000000001</v>
      </c>
      <c r="D72" s="315"/>
      <c r="E72" s="208"/>
      <c r="F72" s="12"/>
      <c r="G72" s="12"/>
      <c r="H72" s="12"/>
    </row>
    <row r="73" spans="1:8">
      <c r="A73" s="217" t="s">
        <v>367</v>
      </c>
      <c r="B73" s="211">
        <v>1</v>
      </c>
      <c r="C73" s="316">
        <f>(([1]ACCESSORIES!M73*'[1]MARK UP FOR RETAIL'!$D$10)*'[1]MARK UP FOR RETAIL'!$D$11)*'[1]MARK UP FOR RETAIL'!$D$7</f>
        <v>7.4869920000000016</v>
      </c>
      <c r="D73" s="317"/>
      <c r="E73" s="208"/>
      <c r="F73" s="12"/>
      <c r="G73" s="12"/>
      <c r="H73" s="12"/>
    </row>
    <row r="74" spans="1:8">
      <c r="A74" s="193"/>
      <c r="B74" s="194"/>
      <c r="C74" s="218"/>
      <c r="D74" s="218"/>
      <c r="E74" s="208"/>
      <c r="F74" s="12"/>
      <c r="G74" s="12"/>
      <c r="H74" s="12"/>
    </row>
    <row r="75" spans="1:8">
      <c r="A75" s="193"/>
      <c r="B75" s="194"/>
      <c r="C75" s="318" t="s">
        <v>332</v>
      </c>
      <c r="D75" s="318"/>
      <c r="E75" s="331" t="s">
        <v>505</v>
      </c>
      <c r="F75" s="332"/>
      <c r="G75" s="335"/>
      <c r="H75" s="347"/>
    </row>
    <row r="76" spans="1:8" ht="15.6">
      <c r="A76" s="195" t="s">
        <v>368</v>
      </c>
      <c r="B76" s="196" t="s">
        <v>334</v>
      </c>
      <c r="C76" s="319"/>
      <c r="D76" s="320"/>
      <c r="E76" s="333"/>
      <c r="F76" s="334"/>
      <c r="G76" s="347"/>
      <c r="H76" s="347"/>
    </row>
    <row r="77" spans="1:8">
      <c r="A77" s="197" t="s">
        <v>369</v>
      </c>
      <c r="B77" s="207">
        <v>1</v>
      </c>
      <c r="C77" s="314">
        <f>(([1]ACCESSORIES!M77*'[1]MARK UP FOR RETAIL'!$D$10)*'[1]MARK UP FOR RETAIL'!$D$11)*'[1]MARK UP FOR RETAIL'!$D$7</f>
        <v>35.477351999999996</v>
      </c>
      <c r="D77" s="314"/>
      <c r="E77" s="314">
        <f>(([1]ACCESSORIES!O77*'[1]MARK UP FOR RETAIL'!$D$10)*'[1]MARK UP FOR RETAIL'!$D$11)*'[1]MARK UP FOR RETAIL'!$D$7</f>
        <v>27.369899999999998</v>
      </c>
      <c r="F77" s="315"/>
      <c r="G77" s="336"/>
      <c r="H77" s="336"/>
    </row>
    <row r="78" spans="1:8">
      <c r="A78" s="199" t="s">
        <v>370</v>
      </c>
      <c r="B78" s="210">
        <v>1</v>
      </c>
      <c r="C78" s="330">
        <f>(([1]ACCESSORIES!M78*'[1]MARK UP FOR RETAIL'!$D$10)*'[1]MARK UP FOR RETAIL'!$D$11)*'[1]MARK UP FOR RETAIL'!$D$7</f>
        <v>48.476556000000002</v>
      </c>
      <c r="D78" s="330"/>
      <c r="E78" s="330">
        <f>(([1]ACCESSORIES!O78*'[1]MARK UP FOR RETAIL'!$D$10)*'[1]MARK UP FOR RETAIL'!$D$11)*'[1]MARK UP FOR RETAIL'!$D$7</f>
        <v>36.940536000000009</v>
      </c>
      <c r="F78" s="342"/>
      <c r="G78" s="336"/>
      <c r="H78" s="336"/>
    </row>
    <row r="79" spans="1:8">
      <c r="A79" s="201" t="s">
        <v>371</v>
      </c>
      <c r="B79" s="211">
        <v>1</v>
      </c>
      <c r="C79" s="321">
        <f>(([1]ACCESSORIES!M79*'[1]MARK UP FOR RETAIL'!$D$10)*'[1]MARK UP FOR RETAIL'!$D$11)*'[1]MARK UP FOR RETAIL'!$D$7</f>
        <v>64.721267999999995</v>
      </c>
      <c r="D79" s="321"/>
      <c r="E79" s="321">
        <f>(([1]ACCESSORIES!O79*'[1]MARK UP FOR RETAIL'!$D$10)*'[1]MARK UP FOR RETAIL'!$D$11)*'[1]MARK UP FOR RETAIL'!$D$7</f>
        <v>49.248162000000001</v>
      </c>
      <c r="F79" s="338"/>
      <c r="G79" s="336"/>
      <c r="H79" s="336"/>
    </row>
    <row r="80" spans="1:8">
      <c r="A80" s="219"/>
      <c r="B80" s="194"/>
      <c r="C80" s="291"/>
      <c r="D80" s="291"/>
      <c r="E80" s="291"/>
      <c r="F80" s="12"/>
      <c r="G80" s="5"/>
      <c r="H80" s="5"/>
    </row>
    <row r="81" spans="1:8">
      <c r="A81" s="197" t="s">
        <v>372</v>
      </c>
      <c r="B81" s="207">
        <v>1</v>
      </c>
      <c r="C81" s="314">
        <f>(([1]ACCESSORIES!M81*'[1]MARK UP FOR RETAIL'!$D$10)*'[1]MARK UP FOR RETAIL'!$D$11)*'[1]MARK UP FOR RETAIL'!$D$7</f>
        <v>53.216028000000001</v>
      </c>
      <c r="D81" s="314"/>
      <c r="E81" s="314">
        <f>(([1]ACCESSORIES!O81*'[1]MARK UP FOR RETAIL'!$D$10)*'[1]MARK UP FOR RETAIL'!$D$11)*'[1]MARK UP FOR RETAIL'!$D$7</f>
        <v>41.037192000000005</v>
      </c>
      <c r="F81" s="315"/>
      <c r="G81" s="336"/>
      <c r="H81" s="336"/>
    </row>
    <row r="82" spans="1:8">
      <c r="A82" s="199" t="s">
        <v>373</v>
      </c>
      <c r="B82" s="210">
        <v>1</v>
      </c>
      <c r="C82" s="330">
        <f>(([1]ACCESSORIES!M82*'[1]MARK UP FOR RETAIL'!$D$10)*'[1]MARK UP FOR RETAIL'!$D$11)*'[1]MARK UP FOR RETAIL'!$D$7</f>
        <v>72.723420000000019</v>
      </c>
      <c r="D82" s="330"/>
      <c r="E82" s="330">
        <f>(([1]ACCESSORIES!O82*'[1]MARK UP FOR RETAIL'!$D$10)*'[1]MARK UP FOR RETAIL'!$D$11)*'[1]MARK UP FOR RETAIL'!$D$7</f>
        <v>55.410804000000006</v>
      </c>
      <c r="F82" s="342"/>
      <c r="G82" s="336"/>
      <c r="H82" s="336"/>
    </row>
    <row r="83" spans="1:8">
      <c r="A83" s="201" t="s">
        <v>374</v>
      </c>
      <c r="B83" s="211">
        <v>1</v>
      </c>
      <c r="C83" s="321">
        <f>(([1]ACCESSORIES!M83*'[1]MARK UP FOR RETAIL'!$D$10)*'[1]MARK UP FOR RETAIL'!$D$11)*'[1]MARK UP FOR RETAIL'!$D$7</f>
        <v>97.124832000000012</v>
      </c>
      <c r="D83" s="321"/>
      <c r="E83" s="321">
        <f>(([1]ACCESSORIES!O83*'[1]MARK UP FOR RETAIL'!$D$10)*'[1]MARK UP FOR RETAIL'!$D$11)*'[1]MARK UP FOR RETAIL'!$D$7</f>
        <v>73.845756000000009</v>
      </c>
      <c r="F83" s="338"/>
      <c r="G83" s="336"/>
      <c r="H83" s="336"/>
    </row>
    <row r="84" spans="1:8">
      <c r="A84" s="220"/>
      <c r="B84" s="221"/>
      <c r="C84" s="222"/>
      <c r="D84" s="292"/>
      <c r="E84" s="293"/>
      <c r="F84" s="12"/>
      <c r="G84" s="5"/>
      <c r="H84" s="5"/>
    </row>
    <row r="85" spans="1:8">
      <c r="A85" s="197" t="s">
        <v>375</v>
      </c>
      <c r="B85" s="207">
        <v>1</v>
      </c>
      <c r="C85" s="314">
        <f>(([1]ACCESSORIES!M85*'[1]MARK UP FOR RETAIL'!$D$10)*'[1]MARK UP FOR RETAIL'!$D$11)*'[1]MARK UP FOR RETAIL'!$D$7</f>
        <v>77.445720000000009</v>
      </c>
      <c r="D85" s="314"/>
      <c r="E85" s="314">
        <f>(([1]ACCESSORIES!O85*'[1]MARK UP FOR RETAIL'!$D$10)*'[1]MARK UP FOR RETAIL'!$D$11)*'[1]MARK UP FOR RETAIL'!$D$7</f>
        <v>56.629206000000011</v>
      </c>
      <c r="F85" s="315"/>
      <c r="G85" s="336"/>
      <c r="H85" s="336"/>
    </row>
    <row r="86" spans="1:8">
      <c r="A86" s="199" t="s">
        <v>376</v>
      </c>
      <c r="B86" s="210">
        <v>1</v>
      </c>
      <c r="C86" s="330">
        <f>(([1]ACCESSORIES!M86*'[1]MARK UP FOR RETAIL'!$D$10)*'[1]MARK UP FOR RETAIL'!$D$11)*'[1]MARK UP FOR RETAIL'!$D$7</f>
        <v>103.478472</v>
      </c>
      <c r="D86" s="330"/>
      <c r="E86" s="330">
        <f>(([1]ACCESSORIES!O86*'[1]MARK UP FOR RETAIL'!$D$10)*'[1]MARK UP FOR RETAIL'!$D$11)*'[1]MARK UP FOR RETAIL'!$D$7</f>
        <v>77.6952</v>
      </c>
      <c r="F86" s="342"/>
      <c r="G86" s="336"/>
      <c r="H86" s="336"/>
    </row>
    <row r="87" spans="1:8">
      <c r="A87" s="201" t="s">
        <v>377</v>
      </c>
      <c r="B87" s="211">
        <v>1</v>
      </c>
      <c r="C87" s="321">
        <f>(([1]ACCESSORIES!M87*'[1]MARK UP FOR RETAIL'!$D$10)*'[1]MARK UP FOR RETAIL'!$D$11)*'[1]MARK UP FOR RETAIL'!$D$7</f>
        <v>135.71031600000001</v>
      </c>
      <c r="D87" s="321"/>
      <c r="E87" s="321">
        <f>(([1]ACCESSORIES!O87*'[1]MARK UP FOR RETAIL'!$D$10)*'[1]MARK UP FOR RETAIL'!$D$11)*'[1]MARK UP FOR RETAIL'!$D$7</f>
        <v>102.31045200000001</v>
      </c>
      <c r="F87" s="338"/>
      <c r="G87" s="336"/>
      <c r="H87" s="336"/>
    </row>
    <row r="88" spans="1:8">
      <c r="A88" s="219"/>
      <c r="B88" s="194"/>
      <c r="C88" s="291"/>
      <c r="D88" s="291"/>
      <c r="E88" s="291"/>
      <c r="F88" s="12"/>
      <c r="G88" s="5"/>
      <c r="H88" s="5"/>
    </row>
    <row r="89" spans="1:8">
      <c r="A89" s="197" t="s">
        <v>378</v>
      </c>
      <c r="B89" s="207">
        <v>1</v>
      </c>
      <c r="C89" s="314">
        <f>(([1]ACCESSORIES!M89*'[1]MARK UP FOR RETAIL'!$D$10)*'[1]MARK UP FOR RETAIL'!$D$11)*'[1]MARK UP FOR RETAIL'!$D$7</f>
        <v>103.478472</v>
      </c>
      <c r="D89" s="314"/>
      <c r="E89" s="314">
        <f>(([1]ACCESSORIES!O89*'[1]MARK UP FOR RETAIL'!$D$10)*'[1]MARK UP FOR RETAIL'!$D$11)*'[1]MARK UP FOR RETAIL'!$D$7</f>
        <v>77.6952</v>
      </c>
      <c r="F89" s="315"/>
      <c r="G89" s="336"/>
      <c r="H89" s="336"/>
    </row>
    <row r="90" spans="1:8">
      <c r="A90" s="199" t="s">
        <v>379</v>
      </c>
      <c r="B90" s="210">
        <v>1</v>
      </c>
      <c r="C90" s="330">
        <f>(([1]ACCESSORIES!M90*'[1]MARK UP FOR RETAIL'!$D$10)*'[1]MARK UP FOR RETAIL'!$D$11)*'[1]MARK UP FOR RETAIL'!$D$7</f>
        <v>148.43476799999999</v>
      </c>
      <c r="D90" s="330"/>
      <c r="E90" s="330">
        <f>(([1]ACCESSORIES!O90*'[1]MARK UP FOR RETAIL'!$D$10)*'[1]MARK UP FOR RETAIL'!$D$11)*'[1]MARK UP FOR RETAIL'!$D$7</f>
        <v>110.52142200000002</v>
      </c>
      <c r="F90" s="342"/>
      <c r="G90" s="336"/>
      <c r="H90" s="336"/>
    </row>
    <row r="91" spans="1:8">
      <c r="A91" s="201" t="s">
        <v>380</v>
      </c>
      <c r="B91" s="211">
        <v>1</v>
      </c>
      <c r="C91" s="321">
        <f>(([1]ACCESSORIES!M91*'[1]MARK UP FOR RETAIL'!$D$10)*'[1]MARK UP FOR RETAIL'!$D$11)*'[1]MARK UP FOR RETAIL'!$D$7</f>
        <v>193.64864400000002</v>
      </c>
      <c r="D91" s="321"/>
      <c r="E91" s="321">
        <f>(([1]ACCESSORIES!O91*'[1]MARK UP FOR RETAIL'!$D$10)*'[1]MARK UP FOR RETAIL'!$D$11)*'[1]MARK UP FOR RETAIL'!$D$7</f>
        <v>143.63017200000002</v>
      </c>
      <c r="F91" s="338"/>
      <c r="G91" s="336"/>
      <c r="H91" s="336"/>
    </row>
    <row r="92" spans="1:8">
      <c r="A92" s="223"/>
      <c r="B92" s="194"/>
      <c r="C92" s="224"/>
      <c r="D92" s="224"/>
      <c r="E92" s="224"/>
      <c r="F92" s="224"/>
      <c r="G92" s="294"/>
      <c r="H92" s="294"/>
    </row>
    <row r="93" spans="1:8">
      <c r="A93" s="225" t="s">
        <v>381</v>
      </c>
      <c r="B93" s="226">
        <v>2</v>
      </c>
      <c r="C93" s="316">
        <f>(([1]ACCESSORIES!M93*'[1]MARK UP FOR RETAIL'!$D$10)*'[1]MARK UP FOR RETAIL'!$D$11)*'[1]MARK UP FOR RETAIL'!$D$7</f>
        <v>8.8779240000000001</v>
      </c>
      <c r="D93" s="316"/>
      <c r="E93" s="316">
        <f>(([1]ACCESSORIES!O93*'[1]MARK UP FOR RETAIL'!$D$10)*'[1]MARK UP FOR RETAIL'!$D$11)*'[1]MARK UP FOR RETAIL'!$D$7</f>
        <v>6.8513040000000007</v>
      </c>
      <c r="F93" s="317"/>
      <c r="G93" s="336"/>
      <c r="H93" s="336"/>
    </row>
    <row r="94" spans="1:8">
      <c r="A94" s="193"/>
      <c r="B94" s="194"/>
      <c r="C94" s="227"/>
      <c r="D94" s="227"/>
      <c r="E94" s="227"/>
      <c r="F94" s="227"/>
      <c r="G94" s="227"/>
      <c r="H94" s="227"/>
    </row>
    <row r="95" spans="1:8">
      <c r="A95" s="193"/>
      <c r="B95" s="194"/>
      <c r="C95" s="227"/>
      <c r="D95" s="227"/>
      <c r="E95" s="227"/>
      <c r="F95" s="227"/>
      <c r="G95" s="227"/>
      <c r="H95" s="227"/>
    </row>
    <row r="96" spans="1:8">
      <c r="A96" s="193"/>
      <c r="B96" s="194"/>
      <c r="C96" s="227"/>
      <c r="D96" s="227"/>
      <c r="E96" s="227"/>
      <c r="F96" s="227"/>
      <c r="G96" s="227"/>
      <c r="H96" s="227"/>
    </row>
    <row r="97" spans="1:8">
      <c r="A97" s="223"/>
      <c r="B97" s="194"/>
      <c r="C97" s="324" t="s">
        <v>332</v>
      </c>
      <c r="D97" s="329"/>
      <c r="E97" s="343"/>
      <c r="F97" s="343"/>
      <c r="G97" s="335"/>
      <c r="H97" s="335"/>
    </row>
    <row r="98" spans="1:8">
      <c r="A98" s="228" t="s">
        <v>382</v>
      </c>
      <c r="B98" s="204" t="s">
        <v>334</v>
      </c>
      <c r="C98" s="319"/>
      <c r="D98" s="344"/>
      <c r="E98" s="343"/>
      <c r="F98" s="343"/>
      <c r="G98" s="335"/>
      <c r="H98" s="335"/>
    </row>
    <row r="99" spans="1:8">
      <c r="A99" s="230" t="s">
        <v>383</v>
      </c>
      <c r="B99" s="295">
        <v>1</v>
      </c>
      <c r="C99" s="345">
        <f>(([1]ACCESSORIES!M99*'[1]MARK UP FOR RETAIL'!$D$10)*'[1]MARK UP FOR RETAIL'!$D$11)*'[1]MARK UP FOR RETAIL'!$D$7</f>
        <v>49.232124000000006</v>
      </c>
      <c r="D99" s="315"/>
      <c r="E99" s="336"/>
      <c r="F99" s="336"/>
      <c r="G99" s="336"/>
      <c r="H99" s="336"/>
    </row>
    <row r="100" spans="1:8">
      <c r="A100" s="216" t="s">
        <v>384</v>
      </c>
      <c r="B100" s="296">
        <v>1</v>
      </c>
      <c r="C100" s="346">
        <f>(([1]ACCESSORIES!M100*'[1]MARK UP FOR RETAIL'!$D$10)*'[1]MARK UP FOR RETAIL'!$D$11)*'[1]MARK UP FOR RETAIL'!$D$7</f>
        <v>66.541499999999999</v>
      </c>
      <c r="D100" s="342"/>
      <c r="E100" s="336"/>
      <c r="F100" s="336"/>
      <c r="G100" s="336"/>
      <c r="H100" s="336"/>
    </row>
    <row r="101" spans="1:8">
      <c r="A101" s="216" t="s">
        <v>385</v>
      </c>
      <c r="B101" s="296">
        <v>1</v>
      </c>
      <c r="C101" s="346">
        <f>(([1]ACCESSORIES!M101*'[1]MARK UP FOR RETAIL'!$D$10)*'[1]MARK UP FOR RETAIL'!$D$11)*'[1]MARK UP FOR RETAIL'!$D$7</f>
        <v>85.001400000000018</v>
      </c>
      <c r="D101" s="342"/>
      <c r="E101" s="336"/>
      <c r="F101" s="336"/>
      <c r="G101" s="336"/>
      <c r="H101" s="336"/>
    </row>
    <row r="102" spans="1:8">
      <c r="A102" s="217" t="s">
        <v>386</v>
      </c>
      <c r="B102" s="297">
        <v>1</v>
      </c>
      <c r="C102" s="337">
        <f>(([1]ACCESSORIES!M102*'[1]MARK UP FOR RETAIL'!$D$10)*'[1]MARK UP FOR RETAIL'!$D$11)*'[1]MARK UP FOR RETAIL'!$D$7</f>
        <v>103.478472</v>
      </c>
      <c r="D102" s="338"/>
      <c r="E102" s="336"/>
      <c r="F102" s="336"/>
      <c r="G102" s="336"/>
      <c r="H102" s="336"/>
    </row>
    <row r="103" spans="1:8">
      <c r="A103" s="193"/>
      <c r="B103" s="194"/>
      <c r="C103" s="192"/>
      <c r="D103" s="192"/>
      <c r="E103" s="192"/>
      <c r="F103" s="12"/>
      <c r="G103" s="12"/>
      <c r="H103" s="12"/>
    </row>
    <row r="104" spans="1:8">
      <c r="A104" s="223"/>
      <c r="B104" s="194"/>
      <c r="C104" s="324" t="s">
        <v>332</v>
      </c>
      <c r="D104" s="318"/>
      <c r="E104" s="331" t="s">
        <v>505</v>
      </c>
      <c r="F104" s="332"/>
      <c r="G104" s="335"/>
      <c r="H104" s="335"/>
    </row>
    <row r="105" spans="1:8">
      <c r="A105" s="228" t="s">
        <v>387</v>
      </c>
      <c r="B105" s="229" t="s">
        <v>334</v>
      </c>
      <c r="C105" s="319"/>
      <c r="D105" s="320"/>
      <c r="E105" s="333"/>
      <c r="F105" s="334"/>
      <c r="G105" s="335"/>
      <c r="H105" s="335"/>
    </row>
    <row r="106" spans="1:8">
      <c r="A106" s="231" t="s">
        <v>390</v>
      </c>
      <c r="B106" s="296">
        <v>1</v>
      </c>
      <c r="C106" s="337">
        <f>(([1]ACCESSORIES!M106*'[1]MARK UP FOR RETAIL'!$D$10)*'[1]MARK UP FOR RETAIL'!$D$11)*'[1]MARK UP FOR RETAIL'!$D$7</f>
        <v>35.649072000000004</v>
      </c>
      <c r="D106" s="338"/>
      <c r="E106" s="337">
        <f>(([1]ACCESSORIES!O106*'[1]MARK UP FOR RETAIL'!$D$10)*'[1]MARK UP FOR RETAIL'!$D$11)*'[1]MARK UP FOR RETAIL'!$D$7</f>
        <v>26.381052000000004</v>
      </c>
      <c r="F106" s="338"/>
      <c r="G106" s="336"/>
      <c r="H106" s="336"/>
    </row>
    <row r="107" spans="1:8">
      <c r="A107" s="230" t="s">
        <v>388</v>
      </c>
      <c r="B107" s="295">
        <v>1</v>
      </c>
      <c r="C107" s="337">
        <f>(([1]ACCESSORIES!M107*'[1]MARK UP FOR RETAIL'!$D$10)*'[1]MARK UP FOR RETAIL'!$D$11)*'[1]MARK UP FOR RETAIL'!$D$7</f>
        <v>152.24695200000002</v>
      </c>
      <c r="D107" s="338"/>
      <c r="E107" s="9"/>
      <c r="F107" s="9"/>
      <c r="G107" s="298"/>
      <c r="H107" s="298"/>
    </row>
    <row r="108" spans="1:8">
      <c r="A108" s="216" t="s">
        <v>389</v>
      </c>
      <c r="B108" s="296">
        <v>1</v>
      </c>
      <c r="C108" s="337">
        <f>(([1]ACCESSORIES!M108*'[1]MARK UP FOR RETAIL'!$D$10)*'[1]MARK UP FOR RETAIL'!$D$11)*'[1]MARK UP FOR RETAIL'!$D$7</f>
        <v>110.84526000000001</v>
      </c>
      <c r="D108" s="338"/>
      <c r="E108" s="9"/>
      <c r="F108" s="9"/>
      <c r="G108" s="298"/>
      <c r="H108" s="298"/>
    </row>
    <row r="109" spans="1:8">
      <c r="A109" s="216" t="s">
        <v>508</v>
      </c>
      <c r="B109" s="296">
        <v>1</v>
      </c>
      <c r="C109" s="337">
        <f>(([1]ACCESSORIES!M109*'[1]MARK UP FOR RETAIL'!$D$10)*'[1]MARK UP FOR RETAIL'!$D$11)*'[1]MARK UP FOR RETAIL'!$D$7</f>
        <v>13.7376</v>
      </c>
      <c r="D109" s="338"/>
      <c r="E109" s="9"/>
      <c r="F109" s="9"/>
      <c r="G109" s="298"/>
      <c r="H109" s="298"/>
    </row>
    <row r="110" spans="1:8">
      <c r="A110" s="216" t="s">
        <v>391</v>
      </c>
      <c r="B110" s="296">
        <v>1</v>
      </c>
      <c r="C110" s="337">
        <f>(([1]ACCESSORIES!M110*'[1]MARK UP FOR RETAIL'!$D$10)*'[1]MARK UP FOR RETAIL'!$D$11)*'[1]MARK UP FOR RETAIL'!$D$7</f>
        <v>9.9597599999999993</v>
      </c>
      <c r="D110" s="338"/>
      <c r="E110" s="9"/>
      <c r="F110" s="9"/>
      <c r="G110" s="298"/>
      <c r="H110" s="298"/>
    </row>
    <row r="111" spans="1:8">
      <c r="A111" s="231" t="s">
        <v>392</v>
      </c>
      <c r="B111" s="296">
        <v>1</v>
      </c>
      <c r="C111" s="337">
        <f>(([1]ACCESSORIES!M111*'[1]MARK UP FOR RETAIL'!$D$10)*'[1]MARK UP FOR RETAIL'!$D$11)*'[1]MARK UP FOR RETAIL'!$D$7</f>
        <v>18.786168</v>
      </c>
      <c r="D111" s="338"/>
      <c r="E111" s="9"/>
      <c r="F111" s="9"/>
      <c r="G111" s="298"/>
      <c r="H111" s="298"/>
    </row>
    <row r="112" spans="1:8">
      <c r="A112" s="193"/>
      <c r="B112" s="194"/>
      <c r="C112" s="227"/>
      <c r="D112" s="227"/>
      <c r="E112" s="227"/>
      <c r="F112" s="227"/>
      <c r="G112" s="227"/>
      <c r="H112" s="227"/>
    </row>
    <row r="113" spans="1:8">
      <c r="A113" s="193"/>
      <c r="B113" s="194"/>
      <c r="C113" s="227"/>
      <c r="D113" s="227"/>
      <c r="E113" s="227"/>
      <c r="F113" s="227"/>
      <c r="G113" s="227"/>
      <c r="H113" s="227"/>
    </row>
    <row r="114" spans="1:8">
      <c r="A114" s="193"/>
      <c r="B114" s="194"/>
      <c r="C114" s="227"/>
      <c r="D114" s="227"/>
      <c r="E114" s="227"/>
      <c r="F114" s="227"/>
      <c r="G114" s="227"/>
      <c r="H114" s="227"/>
    </row>
    <row r="115" spans="1:8">
      <c r="A115" s="193"/>
      <c r="B115" s="194"/>
      <c r="C115" s="233"/>
      <c r="D115" s="233"/>
      <c r="E115" s="233"/>
      <c r="F115" s="234"/>
      <c r="G115" s="235"/>
      <c r="H115" s="235"/>
    </row>
    <row r="116" spans="1:8">
      <c r="A116" s="193"/>
      <c r="B116" s="194"/>
      <c r="C116" s="324" t="s">
        <v>332</v>
      </c>
      <c r="D116" s="318"/>
      <c r="E116" s="331" t="s">
        <v>505</v>
      </c>
      <c r="F116" s="332"/>
      <c r="G116" s="335"/>
      <c r="H116" s="335"/>
    </row>
    <row r="117" spans="1:8">
      <c r="A117" s="228" t="s">
        <v>393</v>
      </c>
      <c r="B117" s="229" t="s">
        <v>334</v>
      </c>
      <c r="C117" s="319"/>
      <c r="D117" s="320"/>
      <c r="E117" s="333"/>
      <c r="F117" s="334"/>
      <c r="G117" s="335"/>
      <c r="H117" s="335"/>
    </row>
    <row r="118" spans="1:8">
      <c r="A118" s="236" t="s">
        <v>394</v>
      </c>
      <c r="B118" s="207">
        <v>10</v>
      </c>
      <c r="C118" s="327">
        <f>(([1]ACCESSORIES!M118*'[1]MARK UP FOR RETAIL'!$D$10)*'[1]MARK UP FOR RETAIL'!$D$11)*'[1]MARK UP FOR RETAIL'!$D$7</f>
        <v>20.091239999999999</v>
      </c>
      <c r="D118" s="327"/>
      <c r="E118" s="327">
        <f>(([1]ACCESSORIES!O118*'[1]MARK UP FOR RETAIL'!$D$10)*'[1]MARK UP FOR RETAIL'!$D$11)*'[1]MARK UP FOR RETAIL'!$D$7</f>
        <v>10.947960000000002</v>
      </c>
      <c r="F118" s="328"/>
      <c r="G118" s="339"/>
      <c r="H118" s="339"/>
    </row>
    <row r="119" spans="1:8">
      <c r="A119" s="237" t="s">
        <v>395</v>
      </c>
      <c r="B119" s="210">
        <v>10</v>
      </c>
      <c r="C119" s="327">
        <f>(([1]ACCESSORIES!M119*'[1]MARK UP FOR RETAIL'!$D$10)*'[1]MARK UP FOR RETAIL'!$D$11)*'[1]MARK UP FOR RETAIL'!$D$7</f>
        <v>17.017452000000002</v>
      </c>
      <c r="D119" s="327"/>
      <c r="E119" s="327">
        <f>(([1]ACCESSORIES!O119*'[1]MARK UP FOR RETAIL'!$D$10)*'[1]MARK UP FOR RETAIL'!$D$11)*'[1]MARK UP FOR RETAIL'!$D$7</f>
        <v>10.947960000000002</v>
      </c>
      <c r="F119" s="328"/>
      <c r="G119" s="339"/>
      <c r="H119" s="339"/>
    </row>
    <row r="120" spans="1:8">
      <c r="A120" s="238" t="s">
        <v>396</v>
      </c>
      <c r="B120" s="211">
        <v>4</v>
      </c>
      <c r="C120" s="325">
        <f>(([1]ACCESSORIES!M120*'[1]MARK UP FOR RETAIL'!$D$10)*'[1]MARK UP FOR RETAIL'!$D$11)*'[1]MARK UP FOR RETAIL'!$D$7</f>
        <v>14.76792</v>
      </c>
      <c r="D120" s="325"/>
      <c r="E120" s="325">
        <f>(([1]ACCESSORIES!O120*'[1]MARK UP FOR RETAIL'!$D$10)*'[1]MARK UP FOR RETAIL'!$D$11)*'[1]MARK UP FOR RETAIL'!$D$7</f>
        <v>10.947960000000002</v>
      </c>
      <c r="F120" s="326"/>
      <c r="G120" s="339"/>
      <c r="H120" s="339"/>
    </row>
    <row r="121" spans="1:8">
      <c r="A121" s="239"/>
      <c r="B121" s="194"/>
      <c r="C121" s="192"/>
      <c r="D121" s="192"/>
      <c r="E121" s="192"/>
      <c r="F121" s="12"/>
      <c r="G121" s="12"/>
      <c r="H121" s="12"/>
    </row>
    <row r="122" spans="1:8">
      <c r="A122" s="239"/>
      <c r="B122" s="194"/>
      <c r="C122" s="324" t="s">
        <v>332</v>
      </c>
      <c r="D122" s="318"/>
      <c r="E122" s="331" t="s">
        <v>505</v>
      </c>
      <c r="F122" s="332"/>
      <c r="G122" s="335"/>
      <c r="H122" s="335"/>
    </row>
    <row r="123" spans="1:8">
      <c r="A123" s="228" t="s">
        <v>397</v>
      </c>
      <c r="B123" s="229" t="s">
        <v>334</v>
      </c>
      <c r="C123" s="319"/>
      <c r="D123" s="320"/>
      <c r="E123" s="333"/>
      <c r="F123" s="334"/>
      <c r="G123" s="335"/>
      <c r="H123" s="335"/>
    </row>
    <row r="124" spans="1:8">
      <c r="A124" s="236" t="s">
        <v>398</v>
      </c>
      <c r="B124" s="207">
        <v>1</v>
      </c>
      <c r="C124" s="327">
        <f>(([1]ACCESSORIES!M124*'[1]MARK UP FOR RETAIL'!$D$10)*'[1]MARK UP FOR RETAIL'!$D$11)*'[1]MARK UP FOR RETAIL'!$D$7</f>
        <v>7.1263800000000019</v>
      </c>
      <c r="D124" s="327"/>
      <c r="E124" s="327">
        <f>(([1]ACCESSORIES!O124*'[1]MARK UP FOR RETAIL'!$D$10)*'[1]MARK UP FOR RETAIL'!$D$11)*'[1]MARK UP FOR RETAIL'!$D$7</f>
        <v>4.6440540000000006</v>
      </c>
      <c r="F124" s="328"/>
      <c r="G124" s="339"/>
      <c r="H124" s="339"/>
    </row>
    <row r="125" spans="1:8">
      <c r="A125" s="237" t="s">
        <v>399</v>
      </c>
      <c r="B125" s="210">
        <v>1</v>
      </c>
      <c r="C125" s="327">
        <f>(([1]ACCESSORIES!M125*'[1]MARK UP FOR RETAIL'!$D$10)*'[1]MARK UP FOR RETAIL'!$D$11)*'[1]MARK UP FOR RETAIL'!$D$7</f>
        <v>10.337543999999999</v>
      </c>
      <c r="D125" s="327"/>
      <c r="E125" s="327">
        <f>(([1]ACCESSORIES!O125*'[1]MARK UP FOR RETAIL'!$D$10)*'[1]MARK UP FOR RETAIL'!$D$11)*'[1]MARK UP FOR RETAIL'!$D$7</f>
        <v>6.1626420000000017</v>
      </c>
      <c r="F125" s="328"/>
      <c r="G125" s="339"/>
      <c r="H125" s="339"/>
    </row>
    <row r="126" spans="1:8">
      <c r="A126" s="238" t="s">
        <v>400</v>
      </c>
      <c r="B126" s="211">
        <v>1</v>
      </c>
      <c r="C126" s="325">
        <f>(([1]ACCESSORIES!M126*'[1]MARK UP FOR RETAIL'!$D$10)*'[1]MARK UP FOR RETAIL'!$D$11)*'[1]MARK UP FOR RETAIL'!$D$7</f>
        <v>14.184072</v>
      </c>
      <c r="D126" s="325"/>
      <c r="E126" s="325">
        <f>(([1]ACCESSORIES!O126*'[1]MARK UP FOR RETAIL'!$D$10)*'[1]MARK UP FOR RETAIL'!$D$11)*'[1]MARK UP FOR RETAIL'!$D$7</f>
        <v>7.6635720000000003</v>
      </c>
      <c r="F126" s="326"/>
      <c r="G126" s="339"/>
      <c r="H126" s="339"/>
    </row>
    <row r="127" spans="1:8">
      <c r="A127" s="193"/>
      <c r="B127" s="194"/>
      <c r="C127" s="192"/>
      <c r="D127" s="192"/>
      <c r="E127" s="192"/>
      <c r="F127" s="12"/>
      <c r="G127" s="12"/>
      <c r="H127" s="12"/>
    </row>
    <row r="128" spans="1:8">
      <c r="A128" s="193"/>
      <c r="B128" s="194"/>
      <c r="C128" s="192"/>
      <c r="D128" s="192"/>
      <c r="E128" s="192"/>
      <c r="F128" s="12"/>
      <c r="G128" s="12"/>
      <c r="H128" s="12"/>
    </row>
    <row r="129" spans="1:8">
      <c r="A129" s="193"/>
      <c r="B129" s="194"/>
      <c r="C129" s="324" t="s">
        <v>332</v>
      </c>
      <c r="D129" s="318"/>
      <c r="E129" s="331" t="s">
        <v>505</v>
      </c>
      <c r="F129" s="332"/>
      <c r="G129" s="335"/>
      <c r="H129" s="335"/>
    </row>
    <row r="130" spans="1:8">
      <c r="A130" s="228" t="s">
        <v>401</v>
      </c>
      <c r="B130" s="229" t="s">
        <v>334</v>
      </c>
      <c r="C130" s="319"/>
      <c r="D130" s="320"/>
      <c r="E130" s="333"/>
      <c r="F130" s="334"/>
      <c r="G130" s="335"/>
      <c r="H130" s="335"/>
    </row>
    <row r="131" spans="1:8">
      <c r="A131" s="230" t="s">
        <v>402</v>
      </c>
      <c r="B131" s="207">
        <v>1</v>
      </c>
      <c r="C131" s="327">
        <f>(([1]ACCESSORIES!M131*'[1]MARK UP FOR RETAIL'!$D$10)*'[1]MARK UP FOR RETAIL'!$D$11)*'[1]MARK UP FOR RETAIL'!$D$7</f>
        <v>72.414324000000008</v>
      </c>
      <c r="D131" s="327"/>
      <c r="E131" s="327">
        <f>(([1]ACCESSORIES!O131*'[1]MARK UP FOR RETAIL'!$D$10)*'[1]MARK UP FOR RETAIL'!$D$11)*'[1]MARK UP FOR RETAIL'!$D$7</f>
        <v>24.615252000000005</v>
      </c>
      <c r="F131" s="328"/>
      <c r="G131" s="339"/>
      <c r="H131" s="339"/>
    </row>
    <row r="132" spans="1:8">
      <c r="A132" s="216" t="s">
        <v>403</v>
      </c>
      <c r="B132" s="210">
        <v>1</v>
      </c>
      <c r="C132" s="327">
        <f>(([1]ACCESSORIES!M132*'[1]MARK UP FOR RETAIL'!$D$10)*'[1]MARK UP FOR RETAIL'!$D$11)*'[1]MARK UP FOR RETAIL'!$D$7</f>
        <v>100.23296400000001</v>
      </c>
      <c r="D132" s="327"/>
      <c r="E132" s="327">
        <f>(([1]ACCESSORIES!O132*'[1]MARK UP FOR RETAIL'!$D$10)*'[1]MARK UP FOR RETAIL'!$D$11)*'[1]MARK UP FOR RETAIL'!$D$7</f>
        <v>33.656148000000002</v>
      </c>
      <c r="F132" s="328"/>
      <c r="G132" s="339"/>
      <c r="H132" s="339"/>
    </row>
    <row r="133" spans="1:8">
      <c r="A133" s="216" t="s">
        <v>404</v>
      </c>
      <c r="B133" s="210">
        <v>1</v>
      </c>
      <c r="C133" s="327">
        <f>(([1]ACCESSORIES!M133*'[1]MARK UP FOR RETAIL'!$D$10)*'[1]MARK UP FOR RETAIL'!$D$11)*'[1]MARK UP FOR RETAIL'!$D$7</f>
        <v>128.01725999999999</v>
      </c>
      <c r="D133" s="327"/>
      <c r="E133" s="327">
        <f>(([1]ACCESSORIES!O133*'[1]MARK UP FOR RETAIL'!$D$10)*'[1]MARK UP FOR RETAIL'!$D$11)*'[1]MARK UP FOR RETAIL'!$D$7</f>
        <v>42.679386000000008</v>
      </c>
      <c r="F133" s="328"/>
      <c r="G133" s="339"/>
      <c r="H133" s="339"/>
    </row>
    <row r="134" spans="1:8">
      <c r="A134" s="216" t="s">
        <v>405</v>
      </c>
      <c r="B134" s="210">
        <v>1</v>
      </c>
      <c r="C134" s="327">
        <f>(([1]ACCESSORIES!M134*'[1]MARK UP FOR RETAIL'!$D$10)*'[1]MARK UP FOR RETAIL'!$D$11)*'[1]MARK UP FOR RETAIL'!$D$7</f>
        <v>155.49245999999999</v>
      </c>
      <c r="D134" s="327"/>
      <c r="E134" s="327">
        <f>(([1]ACCESSORIES!O134*'[1]MARK UP FOR RETAIL'!$D$10)*'[1]MARK UP FOR RETAIL'!$D$11)*'[1]MARK UP FOR RETAIL'!$D$7</f>
        <v>52.002810000000004</v>
      </c>
      <c r="F134" s="328"/>
      <c r="G134" s="339"/>
      <c r="H134" s="339"/>
    </row>
    <row r="135" spans="1:8">
      <c r="A135" s="216" t="s">
        <v>406</v>
      </c>
      <c r="B135" s="210">
        <v>1</v>
      </c>
      <c r="C135" s="327">
        <f>(([1]ACCESSORIES!M135*'[1]MARK UP FOR RETAIL'!$D$10)*'[1]MARK UP FOR RETAIL'!$D$11)*'[1]MARK UP FOR RETAIL'!$D$7</f>
        <v>186.84853200000003</v>
      </c>
      <c r="D135" s="327"/>
      <c r="E135" s="327">
        <f>(([1]ACCESSORIES!O135*'[1]MARK UP FOR RETAIL'!$D$10)*'[1]MARK UP FOR RETAIL'!$D$11)*'[1]MARK UP FOR RETAIL'!$D$7</f>
        <v>60.990732000000001</v>
      </c>
      <c r="F135" s="328"/>
      <c r="G135" s="339"/>
      <c r="H135" s="339"/>
    </row>
    <row r="136" spans="1:8">
      <c r="A136" s="216" t="s">
        <v>407</v>
      </c>
      <c r="B136" s="210">
        <v>1</v>
      </c>
      <c r="C136" s="327">
        <f>(([1]ACCESSORIES!M136*'[1]MARK UP FOR RETAIL'!$D$10)*'[1]MARK UP FOR RETAIL'!$D$11)*'[1]MARK UP FOR RETAIL'!$D$7</f>
        <v>214.34090400000002</v>
      </c>
      <c r="D136" s="327"/>
      <c r="E136" s="327">
        <f>(([1]ACCESSORIES!O136*'[1]MARK UP FOR RETAIL'!$D$10)*'[1]MARK UP FOR RETAIL'!$D$11)*'[1]MARK UP FOR RETAIL'!$D$7</f>
        <v>70.331814000000008</v>
      </c>
      <c r="F136" s="328"/>
      <c r="G136" s="339"/>
      <c r="H136" s="339"/>
    </row>
    <row r="137" spans="1:8">
      <c r="A137" s="216" t="s">
        <v>408</v>
      </c>
      <c r="B137" s="210">
        <v>1</v>
      </c>
      <c r="C137" s="327">
        <f>(([1]ACCESSORIES!M137*'[1]MARK UP FOR RETAIL'!$D$10)*'[1]MARK UP FOR RETAIL'!$D$11)*'[1]MARK UP FOR RETAIL'!$D$7</f>
        <v>242.12520000000004</v>
      </c>
      <c r="D137" s="327"/>
      <c r="E137" s="327">
        <f>(([1]ACCESSORIES!O137*'[1]MARK UP FOR RETAIL'!$D$10)*'[1]MARK UP FOR RETAIL'!$D$11)*'[1]MARK UP FOR RETAIL'!$D$7</f>
        <v>79.337394000000003</v>
      </c>
      <c r="F137" s="328"/>
      <c r="G137" s="339"/>
      <c r="H137" s="339"/>
    </row>
    <row r="138" spans="1:8">
      <c r="A138" s="216" t="s">
        <v>409</v>
      </c>
      <c r="B138" s="210">
        <v>1</v>
      </c>
      <c r="C138" s="327">
        <f>(([1]ACCESSORIES!M138*'[1]MARK UP FOR RETAIL'!$D$10)*'[1]MARK UP FOR RETAIL'!$D$11)*'[1]MARK UP FOR RETAIL'!$D$7</f>
        <v>269.60040000000004</v>
      </c>
      <c r="D138" s="327"/>
      <c r="E138" s="327">
        <f>(([1]ACCESSORIES!O138*'[1]MARK UP FOR RETAIL'!$D$10)*'[1]MARK UP FOR RETAIL'!$D$11)*'[1]MARK UP FOR RETAIL'!$D$7</f>
        <v>88.660818000000006</v>
      </c>
      <c r="F138" s="328"/>
      <c r="G138" s="339"/>
      <c r="H138" s="339"/>
    </row>
    <row r="139" spans="1:8">
      <c r="A139" s="217" t="s">
        <v>410</v>
      </c>
      <c r="B139" s="211">
        <v>1</v>
      </c>
      <c r="C139" s="325">
        <f>(([1]ACCESSORIES!M139*'[1]MARK UP FOR RETAIL'!$D$10)*'[1]MARK UP FOR RETAIL'!$D$11)*'[1]MARK UP FOR RETAIL'!$D$7</f>
        <v>297.40186799999998</v>
      </c>
      <c r="D139" s="325"/>
      <c r="E139" s="325">
        <f>(([1]ACCESSORIES!O139*'[1]MARK UP FOR RETAIL'!$D$10)*'[1]MARK UP FOR RETAIL'!$D$11)*'[1]MARK UP FOR RETAIL'!$D$7</f>
        <v>97.666398000000015</v>
      </c>
      <c r="F139" s="326"/>
      <c r="G139" s="339"/>
      <c r="H139" s="339"/>
    </row>
    <row r="140" spans="1:8">
      <c r="A140" s="193"/>
      <c r="B140" s="194"/>
      <c r="C140" s="224"/>
      <c r="D140" s="224"/>
      <c r="E140" s="224"/>
      <c r="F140" s="235"/>
      <c r="G140" s="235"/>
      <c r="H140" s="235"/>
    </row>
    <row r="141" spans="1:8">
      <c r="A141" s="228" t="s">
        <v>411</v>
      </c>
      <c r="B141" s="204" t="s">
        <v>334</v>
      </c>
      <c r="C141" s="212"/>
      <c r="D141" s="213"/>
      <c r="E141" s="205"/>
      <c r="F141" s="12"/>
      <c r="G141" s="12"/>
      <c r="H141" s="12"/>
    </row>
    <row r="142" spans="1:8">
      <c r="A142" s="230" t="s">
        <v>412</v>
      </c>
      <c r="B142" s="207">
        <v>1</v>
      </c>
      <c r="C142" s="327">
        <f>(([1]ACCESSORIES!M142*'[1]MARK UP FOR RETAIL'!$D$10)*'[1]MARK UP FOR RETAIL'!$D$11)*'[1]MARK UP FOR RETAIL'!$D$7</f>
        <v>46.141164000000003</v>
      </c>
      <c r="D142" s="328"/>
      <c r="E142" s="208"/>
      <c r="F142" s="12"/>
      <c r="G142" s="12"/>
      <c r="H142" s="12"/>
    </row>
    <row r="143" spans="1:8">
      <c r="A143" s="217" t="s">
        <v>413</v>
      </c>
      <c r="B143" s="211">
        <v>1</v>
      </c>
      <c r="C143" s="325">
        <f>(([1]ACCESSORIES!M143*'[1]MARK UP FOR RETAIL'!$D$10)*'[1]MARK UP FOR RETAIL'!$D$11)*'[1]MARK UP FOR RETAIL'!$D$7</f>
        <v>39.014784000000006</v>
      </c>
      <c r="D143" s="326"/>
      <c r="E143" s="208"/>
      <c r="F143" s="12"/>
      <c r="G143" s="12"/>
      <c r="H143" s="12"/>
    </row>
    <row r="144" spans="1:8">
      <c r="A144" s="219"/>
      <c r="B144" s="194"/>
      <c r="C144" s="253"/>
      <c r="D144" s="252"/>
      <c r="E144" s="208"/>
      <c r="F144" s="12"/>
      <c r="G144" s="12"/>
      <c r="H144" s="12"/>
    </row>
    <row r="145" spans="1:8">
      <c r="A145" s="236" t="s">
        <v>414</v>
      </c>
      <c r="B145" s="207">
        <v>6</v>
      </c>
      <c r="C145" s="327">
        <f>(([1]ACCESSORIES!M145*'[1]MARK UP FOR RETAIL'!$D$10)*'[1]MARK UP FOR RETAIL'!$D$11)*'[1]MARK UP FOR RETAIL'!$D$7</f>
        <v>2.2323600000000003</v>
      </c>
      <c r="D145" s="328"/>
      <c r="E145" s="208"/>
      <c r="F145" s="12"/>
      <c r="G145" s="12"/>
      <c r="H145" s="12"/>
    </row>
    <row r="146" spans="1:8">
      <c r="A146" s="237" t="s">
        <v>415</v>
      </c>
      <c r="B146" s="210">
        <v>10</v>
      </c>
      <c r="C146" s="327">
        <f>(([1]ACCESSORIES!M146*'[1]MARK UP FOR RETAIL'!$D$10)*'[1]MARK UP FOR RETAIL'!$D$11)*'[1]MARK UP FOR RETAIL'!$D$7</f>
        <v>4.1727959999999999</v>
      </c>
      <c r="D146" s="328"/>
      <c r="E146" s="208"/>
      <c r="F146" s="12"/>
      <c r="G146" s="12"/>
      <c r="H146" s="12"/>
    </row>
    <row r="147" spans="1:8">
      <c r="A147" s="237" t="s">
        <v>416</v>
      </c>
      <c r="B147" s="210">
        <v>6</v>
      </c>
      <c r="C147" s="327">
        <f>(([1]ACCESSORIES!M147*'[1]MARK UP FOR RETAIL'!$D$10)*'[1]MARK UP FOR RETAIL'!$D$11)*'[1]MARK UP FOR RETAIL'!$D$7</f>
        <v>2.2323600000000003</v>
      </c>
      <c r="D147" s="328"/>
      <c r="E147" s="208"/>
      <c r="F147" s="12"/>
      <c r="G147" s="12"/>
      <c r="H147" s="12"/>
    </row>
    <row r="148" spans="1:8">
      <c r="A148" s="237" t="s">
        <v>417</v>
      </c>
      <c r="B148" s="210">
        <v>10</v>
      </c>
      <c r="C148" s="327">
        <f>(([1]ACCESSORIES!M148*'[1]MARK UP FOR RETAIL'!$D$10)*'[1]MARK UP FOR RETAIL'!$D$11)*'[1]MARK UP FOR RETAIL'!$D$7</f>
        <v>2.2323600000000003</v>
      </c>
      <c r="D148" s="328"/>
      <c r="E148" s="208"/>
      <c r="F148" s="12"/>
      <c r="G148" s="12"/>
      <c r="H148" s="12"/>
    </row>
    <row r="149" spans="1:8">
      <c r="A149" s="238" t="s">
        <v>417</v>
      </c>
      <c r="B149" s="211">
        <v>30</v>
      </c>
      <c r="C149" s="325">
        <f>(([1]ACCESSORIES!M149*'[1]MARK UP FOR RETAIL'!$D$10)*'[1]MARK UP FOR RETAIL'!$D$11)*'[1]MARK UP FOR RETAIL'!$D$7</f>
        <v>5.3233200000000007</v>
      </c>
      <c r="D149" s="326"/>
      <c r="E149" s="208"/>
      <c r="F149" s="12"/>
      <c r="G149" s="12"/>
      <c r="H149" s="12"/>
    </row>
    <row r="150" spans="1:8">
      <c r="A150" s="239"/>
      <c r="B150" s="194"/>
      <c r="C150" s="313"/>
      <c r="D150" s="313"/>
      <c r="E150" s="192"/>
      <c r="F150" s="12"/>
      <c r="G150" s="12"/>
      <c r="H150" s="12"/>
    </row>
    <row r="151" spans="1:8">
      <c r="A151" s="228" t="s">
        <v>418</v>
      </c>
      <c r="B151" s="204" t="s">
        <v>334</v>
      </c>
      <c r="C151" s="318"/>
      <c r="D151" s="329"/>
      <c r="E151" s="205"/>
      <c r="F151" s="12"/>
      <c r="G151" s="12"/>
      <c r="H151" s="12"/>
    </row>
    <row r="152" spans="1:8">
      <c r="A152" s="217" t="s">
        <v>419</v>
      </c>
      <c r="B152" s="211">
        <v>1</v>
      </c>
      <c r="C152" s="325">
        <f>(([1]ACCESSORIES!M152*'[1]MARK UP FOR RETAIL'!$D$10)*'[1]MARK UP FOR RETAIL'!$D$11)*'[1]MARK UP FOR RETAIL'!$D$7</f>
        <v>21.207420000000003</v>
      </c>
      <c r="D152" s="326"/>
      <c r="E152" s="208"/>
      <c r="F152" s="12"/>
      <c r="G152" s="12"/>
      <c r="H152" s="12"/>
    </row>
    <row r="153" spans="1:8">
      <c r="A153" s="239"/>
      <c r="B153" s="194"/>
      <c r="C153" s="192"/>
      <c r="D153" s="192"/>
      <c r="E153" s="192"/>
      <c r="F153" s="12"/>
      <c r="G153" s="12"/>
      <c r="H153" s="12"/>
    </row>
    <row r="154" spans="1:8">
      <c r="A154" s="193"/>
      <c r="B154" s="194"/>
      <c r="C154" s="324" t="s">
        <v>332</v>
      </c>
      <c r="D154" s="318"/>
      <c r="E154" s="331" t="s">
        <v>505</v>
      </c>
      <c r="F154" s="332"/>
      <c r="G154" s="335"/>
      <c r="H154" s="335"/>
    </row>
    <row r="155" spans="1:8">
      <c r="A155" s="228" t="s">
        <v>420</v>
      </c>
      <c r="B155" s="229" t="s">
        <v>334</v>
      </c>
      <c r="C155" s="319"/>
      <c r="D155" s="320"/>
      <c r="E155" s="333"/>
      <c r="F155" s="334"/>
      <c r="G155" s="335"/>
      <c r="H155" s="335"/>
    </row>
    <row r="156" spans="1:8">
      <c r="A156" s="230" t="s">
        <v>421</v>
      </c>
      <c r="B156" s="207">
        <v>1</v>
      </c>
      <c r="C156" s="327">
        <f>(([1]ACCESSORIES!M156*'[1]MARK UP FOR RETAIL'!$D$10)*'[1]MARK UP FOR RETAIL'!$D$11)*'[1]MARK UP FOR RETAIL'!$D$7</f>
        <v>25.843859999999999</v>
      </c>
      <c r="D156" s="327"/>
      <c r="E156" s="327">
        <f>(([1]ACCESSORIES!O156*'[1]MARK UP FOR RETAIL'!$D$10)*'[1]MARK UP FOR RETAIL'!$D$11)*'[1]MARK UP FOR RETAIL'!$D$7</f>
        <v>19.158930000000002</v>
      </c>
      <c r="F156" s="328"/>
      <c r="G156" s="339"/>
      <c r="H156" s="339"/>
    </row>
    <row r="157" spans="1:8">
      <c r="A157" s="216" t="s">
        <v>422</v>
      </c>
      <c r="B157" s="210">
        <v>1</v>
      </c>
      <c r="C157" s="327">
        <f>(([1]ACCESSORIES!M157*'[1]MARK UP FOR RETAIL'!$D$10)*'[1]MARK UP FOR RETAIL'!$D$11)*'[1]MARK UP FOR RETAIL'!$D$7</f>
        <v>38.448108000000012</v>
      </c>
      <c r="D157" s="327"/>
      <c r="E157" s="327">
        <f>(([1]ACCESSORIES!O157*'[1]MARK UP FOR RETAIL'!$D$10)*'[1]MARK UP FOR RETAIL'!$D$11)*'[1]MARK UP FOR RETAIL'!$D$7</f>
        <v>28.482354000000004</v>
      </c>
      <c r="F157" s="328"/>
      <c r="G157" s="339"/>
      <c r="H157" s="339"/>
    </row>
    <row r="158" spans="1:8">
      <c r="A158" s="216" t="s">
        <v>423</v>
      </c>
      <c r="B158" s="210">
        <v>1</v>
      </c>
      <c r="C158" s="327">
        <f>(([1]ACCESSORIES!M158*'[1]MARK UP FOR RETAIL'!$D$10)*'[1]MARK UP FOR RETAIL'!$D$11)*'[1]MARK UP FOR RETAIL'!$D$7</f>
        <v>51.327108000000003</v>
      </c>
      <c r="D158" s="327"/>
      <c r="E158" s="327">
        <f>(([1]ACCESSORIES!O158*'[1]MARK UP FOR RETAIL'!$D$10)*'[1]MARK UP FOR RETAIL'!$D$11)*'[1]MARK UP FOR RETAIL'!$D$7</f>
        <v>38.000016000000002</v>
      </c>
      <c r="F158" s="328"/>
      <c r="G158" s="339"/>
      <c r="H158" s="339"/>
    </row>
    <row r="159" spans="1:8">
      <c r="A159" s="216" t="s">
        <v>424</v>
      </c>
      <c r="B159" s="210">
        <v>1</v>
      </c>
      <c r="C159" s="327">
        <f>(([1]ACCESSORIES!M159*'[1]MARK UP FOR RETAIL'!$D$10)*'[1]MARK UP FOR RETAIL'!$D$11)*'[1]MARK UP FOR RETAIL'!$D$7</f>
        <v>63.72529200000001</v>
      </c>
      <c r="D159" s="327"/>
      <c r="E159" s="327">
        <f>(([1]ACCESSORIES!O159*'[1]MARK UP FOR RETAIL'!$D$10)*'[1]MARK UP FOR RETAIL'!$D$11)*'[1]MARK UP FOR RETAIL'!$D$7</f>
        <v>47.199834000000003</v>
      </c>
      <c r="F159" s="328"/>
      <c r="G159" s="339"/>
      <c r="H159" s="339"/>
    </row>
    <row r="160" spans="1:8">
      <c r="A160" s="217" t="s">
        <v>425</v>
      </c>
      <c r="B160" s="211">
        <v>1</v>
      </c>
      <c r="C160" s="325">
        <f>(([1]ACCESSORIES!M160*'[1]MARK UP FOR RETAIL'!$D$10)*'[1]MARK UP FOR RETAIL'!$D$11)*'[1]MARK UP FOR RETAIL'!$D$7</f>
        <v>76.415400000000005</v>
      </c>
      <c r="D160" s="325"/>
      <c r="E160" s="325">
        <f>(([1]ACCESSORIES!O160*'[1]MARK UP FOR RETAIL'!$D$10)*'[1]MARK UP FOR RETAIL'!$D$11)*'[1]MARK UP FOR RETAIL'!$D$7</f>
        <v>56.593890000000002</v>
      </c>
      <c r="F160" s="326"/>
      <c r="G160" s="339"/>
      <c r="H160" s="339"/>
    </row>
    <row r="161" spans="1:8">
      <c r="A161" s="239"/>
      <c r="B161" s="194"/>
      <c r="C161" s="192"/>
      <c r="D161" s="192"/>
      <c r="E161" s="192"/>
      <c r="F161" s="12"/>
      <c r="G161" s="12"/>
      <c r="H161" s="12"/>
    </row>
    <row r="162" spans="1:8">
      <c r="A162" s="193"/>
      <c r="B162" s="194"/>
      <c r="C162" s="192"/>
      <c r="D162" s="192"/>
      <c r="E162" s="192"/>
      <c r="F162" s="12"/>
      <c r="G162" s="12"/>
      <c r="H162" s="12"/>
    </row>
    <row r="163" spans="1:8">
      <c r="A163" s="228" t="s">
        <v>437</v>
      </c>
      <c r="B163" s="204" t="s">
        <v>334</v>
      </c>
      <c r="C163" s="322"/>
      <c r="D163" s="323"/>
      <c r="E163" s="205"/>
      <c r="F163" s="12"/>
      <c r="G163" s="12"/>
      <c r="H163" s="12"/>
    </row>
    <row r="164" spans="1:8">
      <c r="A164" s="240" t="s">
        <v>438</v>
      </c>
      <c r="B164" s="241">
        <v>1</v>
      </c>
      <c r="C164" s="327">
        <f>(([1]ACCESSORIES!M164*'[1]MARK UP FOR RETAIL'!$D$10)*'[1]MARK UP FOR RETAIL'!$D$11)*'[1]MARK UP FOR RETAIL'!$D$7</f>
        <v>50.726088000000004</v>
      </c>
      <c r="D164" s="328"/>
      <c r="E164" s="222"/>
      <c r="F164" s="12"/>
      <c r="G164" s="12"/>
      <c r="H164" s="12"/>
    </row>
    <row r="165" spans="1:8">
      <c r="A165" s="231" t="s">
        <v>439</v>
      </c>
      <c r="B165" s="242">
        <v>1</v>
      </c>
      <c r="C165" s="327">
        <f>(([1]ACCESSORIES!M165*'[1]MARK UP FOR RETAIL'!$D$10)*'[1]MARK UP FOR RETAIL'!$D$11)*'[1]MARK UP FOR RETAIL'!$D$7</f>
        <v>58.505004000000007</v>
      </c>
      <c r="D165" s="328"/>
      <c r="E165" s="222"/>
      <c r="F165" s="12"/>
      <c r="G165" s="12"/>
      <c r="H165" s="12"/>
    </row>
    <row r="166" spans="1:8">
      <c r="A166" s="231" t="s">
        <v>440</v>
      </c>
      <c r="B166" s="242">
        <v>1</v>
      </c>
      <c r="C166" s="327">
        <f>(([1]ACCESSORIES!M166*'[1]MARK UP FOR RETAIL'!$D$10)*'[1]MARK UP FOR RETAIL'!$D$11)*'[1]MARK UP FOR RETAIL'!$D$7</f>
        <v>78.029568000000012</v>
      </c>
      <c r="D166" s="328"/>
      <c r="E166" s="222"/>
      <c r="F166" s="12"/>
      <c r="G166" s="12"/>
      <c r="H166" s="12"/>
    </row>
    <row r="167" spans="1:8">
      <c r="A167" s="231" t="s">
        <v>441</v>
      </c>
      <c r="B167" s="242">
        <v>1</v>
      </c>
      <c r="C167" s="327">
        <f>(([1]ACCESSORIES!M167*'[1]MARK UP FOR RETAIL'!$D$10)*'[1]MARK UP FOR RETAIL'!$D$11)*'[1]MARK UP FOR RETAIL'!$D$7</f>
        <v>58.505004000000007</v>
      </c>
      <c r="D167" s="328"/>
      <c r="E167" s="222"/>
      <c r="F167" s="12"/>
      <c r="G167" s="12"/>
      <c r="H167" s="12"/>
    </row>
    <row r="168" spans="1:8">
      <c r="A168" s="231" t="s">
        <v>442</v>
      </c>
      <c r="B168" s="242">
        <v>1</v>
      </c>
      <c r="C168" s="327">
        <f>(([1]ACCESSORIES!M168*'[1]MARK UP FOR RETAIL'!$D$10)*'[1]MARK UP FOR RETAIL'!$D$11)*'[1]MARK UP FOR RETAIL'!$D$7</f>
        <v>87.783263999999988</v>
      </c>
      <c r="D168" s="328"/>
      <c r="E168" s="222"/>
      <c r="F168" s="12"/>
      <c r="G168" s="12"/>
      <c r="H168" s="12"/>
    </row>
    <row r="169" spans="1:8">
      <c r="A169" s="232" t="s">
        <v>443</v>
      </c>
      <c r="B169" s="243">
        <v>1</v>
      </c>
      <c r="C169" s="325">
        <f>(([1]ACCESSORIES!M169*'[1]MARK UP FOR RETAIL'!$D$10)*'[1]MARK UP FOR RETAIL'!$D$11)*'[1]MARK UP FOR RETAIL'!$D$7</f>
        <v>117.044352</v>
      </c>
      <c r="D169" s="326"/>
      <c r="E169" s="222"/>
      <c r="F169" s="12"/>
      <c r="G169" s="12"/>
      <c r="H169" s="12"/>
    </row>
    <row r="170" spans="1:8">
      <c r="A170" s="193"/>
      <c r="B170" s="194"/>
      <c r="C170" s="192"/>
      <c r="D170" s="192"/>
      <c r="E170" s="192"/>
      <c r="F170" s="12"/>
      <c r="G170" s="12"/>
      <c r="H170" s="12"/>
    </row>
    <row r="171" spans="1:8">
      <c r="A171" s="228" t="s">
        <v>426</v>
      </c>
      <c r="B171" s="204" t="s">
        <v>334</v>
      </c>
      <c r="C171" s="340"/>
      <c r="D171" s="341"/>
      <c r="E171" s="244"/>
      <c r="F171" s="12"/>
      <c r="G171" s="12"/>
      <c r="H171" s="12"/>
    </row>
    <row r="172" spans="1:8">
      <c r="A172" s="245" t="s">
        <v>427</v>
      </c>
      <c r="B172" s="207">
        <v>1</v>
      </c>
      <c r="C172" s="327">
        <f>(([1]ACCESSORIES!M172*'[1]MARK UP FOR RETAIL'!$D$10)*'[1]MARK UP FOR RETAIL'!$D$11)*'[1]MARK UP FOR RETAIL'!$D$7</f>
        <v>21.894300000000001</v>
      </c>
      <c r="D172" s="328"/>
      <c r="E172" s="208"/>
      <c r="F172" s="12"/>
      <c r="G172" s="12"/>
      <c r="H172" s="12"/>
    </row>
    <row r="173" spans="1:8">
      <c r="A173" s="246" t="s">
        <v>428</v>
      </c>
      <c r="B173" s="210">
        <v>1</v>
      </c>
      <c r="C173" s="327">
        <f>(([1]ACCESSORIES!M173*'[1]MARK UP FOR RETAIL'!$D$10)*'[1]MARK UP FOR RETAIL'!$D$11)*'[1]MARK UP FOR RETAIL'!$D$7</f>
        <v>26.633772</v>
      </c>
      <c r="D173" s="328"/>
      <c r="E173" s="208"/>
      <c r="F173" s="12"/>
      <c r="G173" s="12"/>
      <c r="H173" s="12"/>
    </row>
    <row r="174" spans="1:8">
      <c r="A174" s="246" t="s">
        <v>429</v>
      </c>
      <c r="B174" s="210">
        <v>1</v>
      </c>
      <c r="C174" s="327">
        <f>(([1]ACCESSORIES!M174*'[1]MARK UP FOR RETAIL'!$D$10)*'[1]MARK UP FOR RETAIL'!$D$11)*'[1]MARK UP FOR RETAIL'!$D$7</f>
        <v>9.3072240000000015</v>
      </c>
      <c r="D174" s="328"/>
      <c r="E174" s="208"/>
      <c r="F174" s="12"/>
      <c r="G174" s="12"/>
      <c r="H174" s="12"/>
    </row>
    <row r="175" spans="1:8">
      <c r="A175" s="246" t="s">
        <v>430</v>
      </c>
      <c r="B175" s="210">
        <v>1</v>
      </c>
      <c r="C175" s="327">
        <f>(([1]ACCESSORIES!M175*'[1]MARK UP FOR RETAIL'!$D$10)*'[1]MARK UP FOR RETAIL'!$D$11)*'[1]MARK UP FOR RETAIL'!$D$7</f>
        <v>17.017452000000002</v>
      </c>
      <c r="D175" s="328"/>
      <c r="E175" s="208"/>
      <c r="F175" s="12"/>
      <c r="G175" s="12"/>
      <c r="H175" s="12"/>
    </row>
    <row r="176" spans="1:8">
      <c r="A176" s="246" t="s">
        <v>431</v>
      </c>
      <c r="B176" s="210">
        <v>1</v>
      </c>
      <c r="C176" s="327">
        <f>(([1]ACCESSORIES!M176*'[1]MARK UP FOR RETAIL'!$D$10)*'[1]MARK UP FOR RETAIL'!$D$11)*'[1]MARK UP FOR RETAIL'!$D$7</f>
        <v>11.093112</v>
      </c>
      <c r="D176" s="328"/>
      <c r="E176" s="208"/>
      <c r="F176" s="12"/>
      <c r="G176" s="12"/>
      <c r="H176" s="12"/>
    </row>
    <row r="177" spans="1:8">
      <c r="A177" s="246" t="s">
        <v>432</v>
      </c>
      <c r="B177" s="210">
        <v>1</v>
      </c>
      <c r="C177" s="327">
        <f>(([1]ACCESSORIES!M177*'[1]MARK UP FOR RETAIL'!$D$10)*'[1]MARK UP FOR RETAIL'!$D$11)*'[1]MARK UP FOR RETAIL'!$D$7</f>
        <v>6.2162639999999998</v>
      </c>
      <c r="D177" s="328"/>
      <c r="E177" s="208"/>
      <c r="F177" s="12"/>
      <c r="G177" s="12"/>
      <c r="H177" s="12"/>
    </row>
    <row r="178" spans="1:8">
      <c r="A178" s="246" t="s">
        <v>433</v>
      </c>
      <c r="B178" s="210">
        <v>1</v>
      </c>
      <c r="C178" s="327">
        <f>(([1]ACCESSORIES!M178*'[1]MARK UP FOR RETAIL'!$D$10)*'[1]MARK UP FOR RETAIL'!$D$11)*'[1]MARK UP FOR RETAIL'!$D$7</f>
        <v>4.7394720000000001</v>
      </c>
      <c r="D178" s="328"/>
      <c r="E178" s="208"/>
      <c r="F178" s="12"/>
      <c r="G178" s="12"/>
      <c r="H178" s="12"/>
    </row>
    <row r="179" spans="1:8">
      <c r="A179" s="246" t="s">
        <v>434</v>
      </c>
      <c r="B179" s="210">
        <v>1</v>
      </c>
      <c r="C179" s="327">
        <f>(([1]ACCESSORIES!M179*'[1]MARK UP FOR RETAIL'!$D$10)*'[1]MARK UP FOR RETAIL'!$D$11)*'[1]MARK UP FOR RETAIL'!$D$7</f>
        <v>13.926492000000001</v>
      </c>
      <c r="D179" s="328"/>
      <c r="E179" s="208"/>
      <c r="F179" s="12"/>
      <c r="G179" s="12"/>
      <c r="H179" s="12"/>
    </row>
    <row r="180" spans="1:8">
      <c r="A180" s="246" t="s">
        <v>435</v>
      </c>
      <c r="B180" s="210">
        <v>1</v>
      </c>
      <c r="C180" s="327">
        <f>(([1]ACCESSORIES!M180*'[1]MARK UP FOR RETAIL'!$D$10)*'[1]MARK UP FOR RETAIL'!$D$11)*'[1]MARK UP FOR RETAIL'!$D$7</f>
        <v>2.5242840000000002</v>
      </c>
      <c r="D180" s="328"/>
      <c r="E180" s="208"/>
      <c r="F180" s="12"/>
      <c r="G180" s="12"/>
      <c r="H180" s="12"/>
    </row>
    <row r="181" spans="1:8">
      <c r="A181" s="247" t="s">
        <v>436</v>
      </c>
      <c r="B181" s="211">
        <v>1</v>
      </c>
      <c r="C181" s="325">
        <f>(([1]ACCESSORIES!M181*'[1]MARK UP FOR RETAIL'!$D$10)*'[1]MARK UP FOR RETAIL'!$D$11)*'[1]MARK UP FOR RETAIL'!$D$7</f>
        <v>2.5242840000000002</v>
      </c>
      <c r="D181" s="326"/>
      <c r="E181" s="208"/>
      <c r="F181" s="12"/>
      <c r="G181" s="12"/>
      <c r="H181" s="12"/>
    </row>
    <row r="182" spans="1:8">
      <c r="A182" s="193"/>
      <c r="B182" s="194"/>
      <c r="C182" s="192"/>
      <c r="D182" s="192"/>
      <c r="E182" s="192"/>
      <c r="F182" s="12"/>
      <c r="G182" s="12"/>
      <c r="H182" s="12"/>
    </row>
    <row r="183" spans="1:8">
      <c r="A183" s="193"/>
      <c r="B183" s="194"/>
      <c r="C183" s="192"/>
      <c r="D183" s="192"/>
      <c r="E183" s="192"/>
      <c r="F183" s="12"/>
      <c r="G183" s="12"/>
      <c r="H183" s="12"/>
    </row>
    <row r="184" spans="1:8">
      <c r="A184" s="193"/>
      <c r="B184" s="194"/>
      <c r="C184" s="192"/>
      <c r="D184" s="192"/>
      <c r="E184" s="192"/>
      <c r="F184" s="12"/>
      <c r="G184" s="12"/>
      <c r="H184" s="12"/>
    </row>
    <row r="185" spans="1:8">
      <c r="A185" s="193"/>
      <c r="B185" s="194"/>
      <c r="C185" s="324" t="s">
        <v>332</v>
      </c>
      <c r="D185" s="329"/>
      <c r="E185" s="343"/>
      <c r="F185" s="343"/>
      <c r="G185" s="335"/>
      <c r="H185" s="335"/>
    </row>
    <row r="186" spans="1:8">
      <c r="A186" s="228" t="s">
        <v>444</v>
      </c>
      <c r="B186" s="229" t="s">
        <v>334</v>
      </c>
      <c r="C186" s="366"/>
      <c r="D186" s="367"/>
      <c r="E186" s="343"/>
      <c r="F186" s="343"/>
      <c r="G186" s="335"/>
      <c r="H186" s="335"/>
    </row>
    <row r="187" spans="1:8">
      <c r="A187" s="230" t="s">
        <v>445</v>
      </c>
      <c r="B187" s="207">
        <v>2</v>
      </c>
      <c r="C187" s="327">
        <v>10</v>
      </c>
      <c r="D187" s="328"/>
      <c r="E187" s="8"/>
      <c r="F187" s="5"/>
      <c r="G187" s="5"/>
      <c r="H187" s="5"/>
    </row>
    <row r="188" spans="1:8">
      <c r="A188" s="217" t="s">
        <v>446</v>
      </c>
      <c r="B188" s="211">
        <v>2</v>
      </c>
      <c r="C188" s="327">
        <v>10</v>
      </c>
      <c r="D188" s="328"/>
      <c r="E188" s="8"/>
      <c r="F188" s="5"/>
      <c r="G188" s="5"/>
      <c r="H188" s="5"/>
    </row>
    <row r="189" spans="1:8">
      <c r="A189" s="248" t="s">
        <v>447</v>
      </c>
      <c r="B189" s="249">
        <v>15</v>
      </c>
      <c r="C189" s="327">
        <f>(([1]ACCESSORIES!M189*'[1]MARK UP FOR RETAIL'!$D$10)*'[1]MARK UP FOR RETAIL'!$D$11)*'[1]MARK UP FOR RETAIL'!$D$7</f>
        <v>2.2323600000000003</v>
      </c>
      <c r="D189" s="328"/>
      <c r="E189" s="8"/>
      <c r="F189" s="5"/>
      <c r="G189" s="5"/>
      <c r="H189" s="5"/>
    </row>
    <row r="190" spans="1:8">
      <c r="A190" s="237" t="s">
        <v>447</v>
      </c>
      <c r="B190" s="210">
        <v>50</v>
      </c>
      <c r="C190" s="327">
        <f>(([1]ACCESSORIES!M190*'[1]MARK UP FOR RETAIL'!$D$10)*'[1]MARK UP FOR RETAIL'!$D$11)*'[1]MARK UP FOR RETAIL'!$D$7</f>
        <v>6.6627360000000007</v>
      </c>
      <c r="D190" s="328"/>
      <c r="E190" s="8"/>
      <c r="F190" s="5"/>
      <c r="G190" s="5"/>
      <c r="H190" s="5"/>
    </row>
    <row r="191" spans="1:8">
      <c r="A191" s="238" t="s">
        <v>447</v>
      </c>
      <c r="B191" s="211">
        <v>500</v>
      </c>
      <c r="C191" s="327">
        <f>(([1]ACCESSORIES!M191*'[1]MARK UP FOR RETAIL'!$D$10)*'[1]MARK UP FOR RETAIL'!$D$11)*'[1]MARK UP FOR RETAIL'!$D$7</f>
        <v>65.648555999999999</v>
      </c>
      <c r="D191" s="328"/>
      <c r="E191" s="8"/>
      <c r="F191" s="5"/>
      <c r="G191" s="5"/>
      <c r="H191" s="5"/>
    </row>
    <row r="192" spans="1:8">
      <c r="A192" s="236" t="s">
        <v>448</v>
      </c>
      <c r="B192" s="207">
        <v>15</v>
      </c>
      <c r="C192" s="327">
        <f>(([1]ACCESSORIES!M192*'[1]MARK UP FOR RETAIL'!$D$10)*'[1]MARK UP FOR RETAIL'!$D$11)*'[1]MARK UP FOR RETAIL'!$D$7</f>
        <v>3.3828840000000002</v>
      </c>
      <c r="D192" s="328"/>
      <c r="E192" s="8"/>
      <c r="F192" s="5"/>
      <c r="G192" s="5"/>
      <c r="H192" s="5"/>
    </row>
    <row r="193" spans="1:8">
      <c r="A193" s="237" t="s">
        <v>448</v>
      </c>
      <c r="B193" s="210">
        <v>50</v>
      </c>
      <c r="C193" s="327">
        <f>(([1]ACCESSORIES!M193*'[1]MARK UP FOR RETAIL'!$D$10)*'[1]MARK UP FOR RETAIL'!$D$11)*'[1]MARK UP FOR RETAIL'!$D$7</f>
        <v>9.61632</v>
      </c>
      <c r="D193" s="328"/>
      <c r="E193" s="8"/>
      <c r="F193" s="5"/>
      <c r="G193" s="5"/>
      <c r="H193" s="5"/>
    </row>
    <row r="194" spans="1:8">
      <c r="A194" s="238" t="s">
        <v>448</v>
      </c>
      <c r="B194" s="211">
        <v>500</v>
      </c>
      <c r="C194" s="327">
        <f>(([1]ACCESSORIES!M194*'[1]MARK UP FOR RETAIL'!$D$10)*'[1]MARK UP FOR RETAIL'!$D$11)*'[1]MARK UP FOR RETAIL'!$D$7</f>
        <v>94.61772000000002</v>
      </c>
      <c r="D194" s="328"/>
      <c r="E194" s="8"/>
      <c r="F194" s="5"/>
      <c r="G194" s="5"/>
      <c r="H194" s="5"/>
    </row>
    <row r="195" spans="1:8">
      <c r="A195" s="230" t="s">
        <v>449</v>
      </c>
      <c r="B195" s="207">
        <v>15</v>
      </c>
      <c r="C195" s="327">
        <f>(([1]ACCESSORIES!M195*'[1]MARK UP FOR RETAIL'!$D$10)*'[1]MARK UP FOR RETAIL'!$D$11)*'[1]MARK UP FOR RETAIL'!$D$7</f>
        <v>2.2323600000000003</v>
      </c>
      <c r="D195" s="328"/>
      <c r="E195" s="8"/>
      <c r="F195" s="5"/>
      <c r="G195" s="5"/>
      <c r="H195" s="5"/>
    </row>
    <row r="196" spans="1:8">
      <c r="A196" s="216" t="s">
        <v>449</v>
      </c>
      <c r="B196" s="210">
        <v>50</v>
      </c>
      <c r="C196" s="327">
        <f>(([1]ACCESSORIES!M196*'[1]MARK UP FOR RETAIL'!$D$10)*'[1]MARK UP FOR RETAIL'!$D$11)*'[1]MARK UP FOR RETAIL'!$D$7</f>
        <v>6.6627360000000007</v>
      </c>
      <c r="D196" s="328"/>
      <c r="E196" s="8"/>
      <c r="F196" s="5"/>
      <c r="G196" s="5"/>
      <c r="H196" s="5"/>
    </row>
    <row r="197" spans="1:8">
      <c r="A197" s="217" t="s">
        <v>449</v>
      </c>
      <c r="B197" s="211">
        <v>500</v>
      </c>
      <c r="C197" s="327">
        <f>(([1]ACCESSORIES!M197*'[1]MARK UP FOR RETAIL'!$D$10)*'[1]MARK UP FOR RETAIL'!$D$11)*'[1]MARK UP FOR RETAIL'!$D$7</f>
        <v>65.648555999999999</v>
      </c>
      <c r="D197" s="328"/>
      <c r="E197" s="8"/>
      <c r="F197" s="5"/>
      <c r="G197" s="5"/>
      <c r="H197" s="5"/>
    </row>
    <row r="198" spans="1:8">
      <c r="A198" s="230" t="s">
        <v>450</v>
      </c>
      <c r="B198" s="207">
        <v>15</v>
      </c>
      <c r="C198" s="327">
        <f>(([1]ACCESSORIES!M198*'[1]MARK UP FOR RETAIL'!$D$10)*'[1]MARK UP FOR RETAIL'!$D$11)*'[1]MARK UP FOR RETAIL'!$D$7</f>
        <v>3.3828840000000002</v>
      </c>
      <c r="D198" s="328"/>
      <c r="E198" s="8"/>
      <c r="F198" s="5"/>
      <c r="G198" s="5"/>
      <c r="H198" s="5"/>
    </row>
    <row r="199" spans="1:8">
      <c r="A199" s="216" t="s">
        <v>450</v>
      </c>
      <c r="B199" s="210">
        <v>50</v>
      </c>
      <c r="C199" s="327">
        <f>(([1]ACCESSORIES!M199*'[1]MARK UP FOR RETAIL'!$D$10)*'[1]MARK UP FOR RETAIL'!$D$11)*'[1]MARK UP FOR RETAIL'!$D$7</f>
        <v>9.61632</v>
      </c>
      <c r="D199" s="328"/>
      <c r="E199" s="8"/>
      <c r="F199" s="5"/>
      <c r="G199" s="5"/>
      <c r="H199" s="5"/>
    </row>
    <row r="200" spans="1:8">
      <c r="A200" s="217" t="s">
        <v>450</v>
      </c>
      <c r="B200" s="211">
        <v>500</v>
      </c>
      <c r="C200" s="327">
        <f>(([1]ACCESSORIES!M200*'[1]MARK UP FOR RETAIL'!$D$10)*'[1]MARK UP FOR RETAIL'!$D$11)*'[1]MARK UP FOR RETAIL'!$D$7</f>
        <v>94.61772000000002</v>
      </c>
      <c r="D200" s="328"/>
      <c r="E200" s="8"/>
      <c r="F200" s="5"/>
      <c r="G200" s="5"/>
      <c r="H200" s="5"/>
    </row>
    <row r="201" spans="1:8">
      <c r="A201" s="230" t="s">
        <v>451</v>
      </c>
      <c r="B201" s="207">
        <v>15</v>
      </c>
      <c r="C201" s="327">
        <f>(([1]ACCESSORIES!M201*'[1]MARK UP FOR RETAIL'!$D$10)*'[1]MARK UP FOR RETAIL'!$D$11)*'[1]MARK UP FOR RETAIL'!$D$7</f>
        <v>2.2323600000000003</v>
      </c>
      <c r="D201" s="328"/>
      <c r="E201" s="8"/>
      <c r="F201" s="5"/>
      <c r="G201" s="5"/>
      <c r="H201" s="5"/>
    </row>
    <row r="202" spans="1:8">
      <c r="A202" s="216" t="s">
        <v>451</v>
      </c>
      <c r="B202" s="210">
        <v>50</v>
      </c>
      <c r="C202" s="327">
        <f>(([1]ACCESSORIES!M202*'[1]MARK UP FOR RETAIL'!$D$10)*'[1]MARK UP FOR RETAIL'!$D$11)*'[1]MARK UP FOR RETAIL'!$D$7</f>
        <v>6.3708120000000008</v>
      </c>
      <c r="D202" s="328"/>
      <c r="E202" s="8"/>
      <c r="F202" s="5"/>
      <c r="G202" s="5"/>
      <c r="H202" s="5"/>
    </row>
    <row r="203" spans="1:8">
      <c r="A203" s="217" t="s">
        <v>451</v>
      </c>
      <c r="B203" s="211">
        <v>500</v>
      </c>
      <c r="C203" s="327">
        <f>(([1]ACCESSORIES!M203*'[1]MARK UP FOR RETAIL'!$D$10)*'[1]MARK UP FOR RETAIL'!$D$11)*'[1]MARK UP FOR RETAIL'!$D$7</f>
        <v>58.384799999999998</v>
      </c>
      <c r="D203" s="328"/>
      <c r="E203" s="8"/>
      <c r="F203" s="5"/>
      <c r="G203" s="5"/>
      <c r="H203" s="5"/>
    </row>
    <row r="204" spans="1:8">
      <c r="A204" s="230" t="s">
        <v>452</v>
      </c>
      <c r="B204" s="207">
        <v>15</v>
      </c>
      <c r="C204" s="327">
        <f>(([1]ACCESSORIES!M204*'[1]MARK UP FOR RETAIL'!$D$10)*'[1]MARK UP FOR RETAIL'!$D$11)*'[1]MARK UP FOR RETAIL'!$D$7</f>
        <v>2.2323600000000003</v>
      </c>
      <c r="D204" s="328"/>
      <c r="E204" s="8"/>
      <c r="F204" s="5"/>
      <c r="G204" s="5"/>
      <c r="H204" s="5"/>
    </row>
    <row r="205" spans="1:8">
      <c r="A205" s="216" t="s">
        <v>452</v>
      </c>
      <c r="B205" s="210">
        <v>50</v>
      </c>
      <c r="C205" s="327">
        <f>(([1]ACCESSORIES!M205*'[1]MARK UP FOR RETAIL'!$D$10)*'[1]MARK UP FOR RETAIL'!$D$11)*'[1]MARK UP FOR RETAIL'!$D$7</f>
        <v>6.3708120000000008</v>
      </c>
      <c r="D205" s="328"/>
      <c r="E205" s="8"/>
      <c r="F205" s="5"/>
      <c r="G205" s="5"/>
      <c r="H205" s="5"/>
    </row>
    <row r="206" spans="1:8">
      <c r="A206" s="250" t="s">
        <v>452</v>
      </c>
      <c r="B206" s="251">
        <v>500</v>
      </c>
      <c r="C206" s="327">
        <f>(([1]ACCESSORIES!M206*'[1]MARK UP FOR RETAIL'!$D$10)*'[1]MARK UP FOR RETAIL'!$D$11)*'[1]MARK UP FOR RETAIL'!$D$7</f>
        <v>58.384799999999998</v>
      </c>
      <c r="D206" s="328"/>
      <c r="E206" s="8"/>
      <c r="F206" s="5"/>
      <c r="G206" s="5"/>
      <c r="H206" s="5"/>
    </row>
    <row r="207" spans="1:8">
      <c r="A207" s="230" t="s">
        <v>453</v>
      </c>
      <c r="B207" s="207">
        <v>15</v>
      </c>
      <c r="C207" s="327">
        <f>(([1]ACCESSORIES!M207*'[1]MARK UP FOR RETAIL'!$D$10)*'[1]MARK UP FOR RETAIL'!$D$11)*'[1]MARK UP FOR RETAIL'!$D$7</f>
        <v>2.2323600000000003</v>
      </c>
      <c r="D207" s="328"/>
      <c r="E207" s="8"/>
      <c r="F207" s="5"/>
      <c r="G207" s="5"/>
      <c r="H207" s="5"/>
    </row>
    <row r="208" spans="1:8">
      <c r="A208" s="216" t="s">
        <v>453</v>
      </c>
      <c r="B208" s="210">
        <v>50</v>
      </c>
      <c r="C208" s="327">
        <f>(([1]ACCESSORIES!M208*'[1]MARK UP FOR RETAIL'!$D$10)*'[1]MARK UP FOR RETAIL'!$D$11)*'[1]MARK UP FOR RETAIL'!$D$7</f>
        <v>6.3708120000000008</v>
      </c>
      <c r="D208" s="328"/>
      <c r="E208" s="8"/>
      <c r="F208" s="5"/>
      <c r="G208" s="5"/>
      <c r="H208" s="5"/>
    </row>
    <row r="209" spans="1:8">
      <c r="A209" s="217" t="s">
        <v>453</v>
      </c>
      <c r="B209" s="211">
        <v>500</v>
      </c>
      <c r="C209" s="327">
        <f>(([1]ACCESSORIES!M209*'[1]MARK UP FOR RETAIL'!$D$10)*'[1]MARK UP FOR RETAIL'!$D$11)*'[1]MARK UP FOR RETAIL'!$D$7</f>
        <v>58.384799999999998</v>
      </c>
      <c r="D209" s="328"/>
      <c r="E209" s="8"/>
      <c r="F209" s="5"/>
      <c r="G209" s="5"/>
      <c r="H209" s="5"/>
    </row>
    <row r="210" spans="1:8">
      <c r="A210" s="230" t="s">
        <v>454</v>
      </c>
      <c r="B210" s="207">
        <v>15</v>
      </c>
      <c r="C210" s="327">
        <f>(([1]ACCESSORIES!M210*'[1]MARK UP FOR RETAIL'!$D$10)*'[1]MARK UP FOR RETAIL'!$D$11)*'[1]MARK UP FOR RETAIL'!$D$7</f>
        <v>2.2323600000000003</v>
      </c>
      <c r="D210" s="328"/>
      <c r="E210" s="8"/>
      <c r="F210" s="5"/>
      <c r="G210" s="5"/>
      <c r="H210" s="5"/>
    </row>
    <row r="211" spans="1:8">
      <c r="A211" s="216" t="s">
        <v>454</v>
      </c>
      <c r="B211" s="210">
        <v>50</v>
      </c>
      <c r="C211" s="327">
        <f>(([1]ACCESSORIES!M211*'[1]MARK UP FOR RETAIL'!$D$10)*'[1]MARK UP FOR RETAIL'!$D$11)*'[1]MARK UP FOR RETAIL'!$D$7</f>
        <v>6.3708120000000008</v>
      </c>
      <c r="D211" s="328"/>
      <c r="E211" s="8"/>
      <c r="F211" s="5"/>
      <c r="G211" s="5"/>
      <c r="H211" s="5"/>
    </row>
    <row r="212" spans="1:8">
      <c r="A212" s="217" t="s">
        <v>454</v>
      </c>
      <c r="B212" s="211">
        <v>500</v>
      </c>
      <c r="C212" s="327">
        <f>(([1]ACCESSORIES!M212*'[1]MARK UP FOR RETAIL'!$D$10)*'[1]MARK UP FOR RETAIL'!$D$11)*'[1]MARK UP FOR RETAIL'!$D$7</f>
        <v>58.384799999999998</v>
      </c>
      <c r="D212" s="328"/>
      <c r="E212" s="8"/>
      <c r="F212" s="5"/>
      <c r="G212" s="5"/>
      <c r="H212" s="5"/>
    </row>
    <row r="213" spans="1:8">
      <c r="A213" s="230" t="s">
        <v>455</v>
      </c>
      <c r="B213" s="207">
        <v>1</v>
      </c>
      <c r="C213" s="327">
        <f>(([1]ACCESSORIES!M213*'[1]MARK UP FOR RETAIL'!$D$10)*'[1]MARK UP FOR RETAIL'!$D$11)*'[1]MARK UP FOR RETAIL'!$D$7</f>
        <v>5.1859440000000001</v>
      </c>
      <c r="D213" s="328"/>
      <c r="E213" s="8"/>
      <c r="F213" s="5"/>
      <c r="G213" s="5"/>
      <c r="H213" s="5"/>
    </row>
    <row r="214" spans="1:8">
      <c r="A214" s="216" t="s">
        <v>456</v>
      </c>
      <c r="B214" s="210">
        <v>20</v>
      </c>
      <c r="C214" s="327">
        <f>(([1]ACCESSORIES!M214*'[1]MARK UP FOR RETAIL'!$D$10)*'[1]MARK UP FOR RETAIL'!$D$11)*'[1]MARK UP FOR RETAIL'!$D$7</f>
        <v>8.2769040000000018</v>
      </c>
      <c r="D214" s="328"/>
      <c r="E214" s="8"/>
      <c r="F214" s="5"/>
      <c r="G214" s="5"/>
      <c r="H214" s="5"/>
    </row>
    <row r="215" spans="1:8">
      <c r="A215" s="216" t="s">
        <v>457</v>
      </c>
      <c r="B215" s="210">
        <v>6</v>
      </c>
      <c r="C215" s="327">
        <f>(([1]ACCESSORIES!M215*'[1]MARK UP FOR RETAIL'!$D$10)*'[1]MARK UP FOR RETAIL'!$D$11)*'[1]MARK UP FOR RETAIL'!$D$7</f>
        <v>6.8001120000000013</v>
      </c>
      <c r="D215" s="328"/>
      <c r="E215" s="8"/>
      <c r="F215" s="5"/>
      <c r="G215" s="5"/>
      <c r="H215" s="5"/>
    </row>
    <row r="216" spans="1:8">
      <c r="A216" s="250" t="s">
        <v>458</v>
      </c>
      <c r="B216" s="251">
        <v>1</v>
      </c>
      <c r="C216" s="327">
        <f>(([1]ACCESSORIES!M216*'[1]MARK UP FOR RETAIL'!$D$10)*'[1]MARK UP FOR RETAIL'!$D$11)*'[1]MARK UP FOR RETAIL'!$D$7</f>
        <v>6.8001120000000013</v>
      </c>
      <c r="D216" s="328"/>
      <c r="E216" s="8"/>
      <c r="F216" s="5"/>
      <c r="G216" s="5"/>
      <c r="H216" s="5"/>
    </row>
    <row r="217" spans="1:8">
      <c r="A217" s="230" t="s">
        <v>459</v>
      </c>
      <c r="B217" s="207">
        <v>1</v>
      </c>
      <c r="C217" s="327">
        <f>(([1]ACCESSORIES!M217*'[1]MARK UP FOR RETAIL'!$D$10)*'[1]MARK UP FOR RETAIL'!$D$11)*'[1]MARK UP FOR RETAIL'!$D$7</f>
        <v>19.644767999999999</v>
      </c>
      <c r="D217" s="328"/>
      <c r="E217" s="339"/>
      <c r="F217" s="339"/>
      <c r="G217" s="339"/>
      <c r="H217" s="339"/>
    </row>
    <row r="218" spans="1:8">
      <c r="A218" s="217" t="s">
        <v>509</v>
      </c>
      <c r="B218" s="211">
        <v>100</v>
      </c>
      <c r="C218" s="327">
        <f>(([1]ACCESSORIES!M218*'[1]MARK UP FOR RETAIL'!$D$10)*'[1]MARK UP FOR RETAIL'!$D$11)*'[1]MARK UP FOR RETAIL'!$D$7</f>
        <v>37.778399999999998</v>
      </c>
      <c r="D218" s="328"/>
      <c r="E218" s="339"/>
      <c r="F218" s="339"/>
      <c r="G218" s="339"/>
      <c r="H218" s="339"/>
    </row>
    <row r="219" spans="1:8">
      <c r="A219" s="225" t="s">
        <v>460</v>
      </c>
      <c r="B219" s="226">
        <v>50</v>
      </c>
      <c r="C219" s="325">
        <f>(([1]ACCESSORIES!M219*'[1]MARK UP FOR RETAIL'!$D$10)*'[1]MARK UP FOR RETAIL'!$D$11)*'[1]MARK UP FOR RETAIL'!$D$7</f>
        <v>6.3708120000000008</v>
      </c>
      <c r="D219" s="326"/>
      <c r="E219" s="339"/>
      <c r="F219" s="339"/>
      <c r="G219" s="362"/>
      <c r="H219" s="362"/>
    </row>
  </sheetData>
  <mergeCells count="283">
    <mergeCell ref="C41:D41"/>
    <mergeCell ref="C42:D42"/>
    <mergeCell ref="C34:D34"/>
    <mergeCell ref="E34:F34"/>
    <mergeCell ref="G35:H35"/>
    <mergeCell ref="C36:D36"/>
    <mergeCell ref="E36:F36"/>
    <mergeCell ref="G38:H38"/>
    <mergeCell ref="C39:D39"/>
    <mergeCell ref="E39:F39"/>
    <mergeCell ref="G39:H39"/>
    <mergeCell ref="E119:F119"/>
    <mergeCell ref="G119:H119"/>
    <mergeCell ref="C120:D120"/>
    <mergeCell ref="E6:H6"/>
    <mergeCell ref="E7:H7"/>
    <mergeCell ref="G31:H31"/>
    <mergeCell ref="E31:F31"/>
    <mergeCell ref="C31:D31"/>
    <mergeCell ref="G29:H30"/>
    <mergeCell ref="E29:F30"/>
    <mergeCell ref="C29:D30"/>
    <mergeCell ref="E9:H9"/>
    <mergeCell ref="A11:H11"/>
    <mergeCell ref="A15:A17"/>
    <mergeCell ref="E18:H18"/>
    <mergeCell ref="E19:H19"/>
    <mergeCell ref="E20:H20"/>
    <mergeCell ref="G34:H34"/>
    <mergeCell ref="C35:D35"/>
    <mergeCell ref="E35:F35"/>
    <mergeCell ref="G93:H93"/>
    <mergeCell ref="E93:F93"/>
    <mergeCell ref="C93:D93"/>
    <mergeCell ref="G83:H83"/>
    <mergeCell ref="E116:F117"/>
    <mergeCell ref="G116:H117"/>
    <mergeCell ref="C118:D118"/>
    <mergeCell ref="E118:F118"/>
    <mergeCell ref="G118:H118"/>
    <mergeCell ref="E106:F106"/>
    <mergeCell ref="C110:D110"/>
    <mergeCell ref="C111:D111"/>
    <mergeCell ref="C106:D106"/>
    <mergeCell ref="C107:D107"/>
    <mergeCell ref="E219:F219"/>
    <mergeCell ref="C180:D180"/>
    <mergeCell ref="C179:D179"/>
    <mergeCell ref="C181:D181"/>
    <mergeCell ref="C178:D178"/>
    <mergeCell ref="C177:D177"/>
    <mergeCell ref="C187:D187"/>
    <mergeCell ref="C188:D188"/>
    <mergeCell ref="C189:D189"/>
    <mergeCell ref="C185:D186"/>
    <mergeCell ref="E185:F186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E218:F218"/>
    <mergeCell ref="C190:D190"/>
    <mergeCell ref="A1:H1"/>
    <mergeCell ref="A3:A5"/>
    <mergeCell ref="E21:H21"/>
    <mergeCell ref="A23:H23"/>
    <mergeCell ref="E8:H8"/>
    <mergeCell ref="G219:H219"/>
    <mergeCell ref="C218:D218"/>
    <mergeCell ref="C217:D217"/>
    <mergeCell ref="E217:F217"/>
    <mergeCell ref="G217:H217"/>
    <mergeCell ref="G36:H36"/>
    <mergeCell ref="C32:D32"/>
    <mergeCell ref="E32:F32"/>
    <mergeCell ref="G33:H33"/>
    <mergeCell ref="C37:D37"/>
    <mergeCell ref="E37:F37"/>
    <mergeCell ref="G37:H37"/>
    <mergeCell ref="E33:F33"/>
    <mergeCell ref="C33:D33"/>
    <mergeCell ref="G32:H32"/>
    <mergeCell ref="C48:D48"/>
    <mergeCell ref="C51:D51"/>
    <mergeCell ref="C38:D38"/>
    <mergeCell ref="E38:F38"/>
    <mergeCell ref="C43:D43"/>
    <mergeCell ref="C58:D58"/>
    <mergeCell ref="C44:D44"/>
    <mergeCell ref="C45:D45"/>
    <mergeCell ref="C46:D46"/>
    <mergeCell ref="C47:D47"/>
    <mergeCell ref="C52:D52"/>
    <mergeCell ref="C54:D54"/>
    <mergeCell ref="C55:D55"/>
    <mergeCell ref="A56:D56"/>
    <mergeCell ref="C57:D57"/>
    <mergeCell ref="C65:D65"/>
    <mergeCell ref="C53:D53"/>
    <mergeCell ref="C60:D60"/>
    <mergeCell ref="C61:D61"/>
    <mergeCell ref="C62:D62"/>
    <mergeCell ref="A66:D66"/>
    <mergeCell ref="C67:D67"/>
    <mergeCell ref="C68:D68"/>
    <mergeCell ref="C69:D69"/>
    <mergeCell ref="C63:D63"/>
    <mergeCell ref="C64:D64"/>
    <mergeCell ref="C59:D59"/>
    <mergeCell ref="E75:F76"/>
    <mergeCell ref="G75:H76"/>
    <mergeCell ref="E89:F89"/>
    <mergeCell ref="E77:F77"/>
    <mergeCell ref="G77:H77"/>
    <mergeCell ref="C78:D78"/>
    <mergeCell ref="E85:F85"/>
    <mergeCell ref="E78:F78"/>
    <mergeCell ref="G78:H78"/>
    <mergeCell ref="C87:D87"/>
    <mergeCell ref="E87:F87"/>
    <mergeCell ref="G87:H87"/>
    <mergeCell ref="C81:D81"/>
    <mergeCell ref="E81:F81"/>
    <mergeCell ref="G81:H81"/>
    <mergeCell ref="C82:D82"/>
    <mergeCell ref="E82:F82"/>
    <mergeCell ref="G82:H82"/>
    <mergeCell ref="G89:H89"/>
    <mergeCell ref="E83:F83"/>
    <mergeCell ref="E79:F79"/>
    <mergeCell ref="G79:H79"/>
    <mergeCell ref="C77:D77"/>
    <mergeCell ref="E90:F90"/>
    <mergeCell ref="G90:H90"/>
    <mergeCell ref="C85:D85"/>
    <mergeCell ref="E91:F91"/>
    <mergeCell ref="G102:H102"/>
    <mergeCell ref="E102:F102"/>
    <mergeCell ref="G85:H85"/>
    <mergeCell ref="C86:D86"/>
    <mergeCell ref="E86:F86"/>
    <mergeCell ref="G86:H86"/>
    <mergeCell ref="G91:H91"/>
    <mergeCell ref="E101:F101"/>
    <mergeCell ref="G101:H101"/>
    <mergeCell ref="G97:H98"/>
    <mergeCell ref="E97:F98"/>
    <mergeCell ref="C97:D98"/>
    <mergeCell ref="C99:D99"/>
    <mergeCell ref="E99:F99"/>
    <mergeCell ref="G99:H99"/>
    <mergeCell ref="E100:F100"/>
    <mergeCell ref="G100:H100"/>
    <mergeCell ref="C100:D100"/>
    <mergeCell ref="C101:D101"/>
    <mergeCell ref="C102:D102"/>
    <mergeCell ref="E120:F120"/>
    <mergeCell ref="G120:H120"/>
    <mergeCell ref="E122:F123"/>
    <mergeCell ref="G122:H123"/>
    <mergeCell ref="C124:D124"/>
    <mergeCell ref="E124:F124"/>
    <mergeCell ref="G124:H124"/>
    <mergeCell ref="E125:F125"/>
    <mergeCell ref="G125:H125"/>
    <mergeCell ref="C125:D125"/>
    <mergeCell ref="G126:H126"/>
    <mergeCell ref="G129:H130"/>
    <mergeCell ref="G131:H131"/>
    <mergeCell ref="C132:D132"/>
    <mergeCell ref="C133:D133"/>
    <mergeCell ref="E132:F132"/>
    <mergeCell ref="G132:H132"/>
    <mergeCell ref="C129:D130"/>
    <mergeCell ref="E129:F130"/>
    <mergeCell ref="E133:F133"/>
    <mergeCell ref="G133:H133"/>
    <mergeCell ref="C131:D131"/>
    <mergeCell ref="E126:F126"/>
    <mergeCell ref="G135:H135"/>
    <mergeCell ref="C136:D136"/>
    <mergeCell ref="E136:F136"/>
    <mergeCell ref="G136:H136"/>
    <mergeCell ref="C134:D134"/>
    <mergeCell ref="E134:F134"/>
    <mergeCell ref="G134:H134"/>
    <mergeCell ref="E131:F131"/>
    <mergeCell ref="E139:F139"/>
    <mergeCell ref="C135:D135"/>
    <mergeCell ref="E135:F135"/>
    <mergeCell ref="G139:H139"/>
    <mergeCell ref="C137:D137"/>
    <mergeCell ref="E137:F137"/>
    <mergeCell ref="G137:H137"/>
    <mergeCell ref="C138:D138"/>
    <mergeCell ref="E138:F138"/>
    <mergeCell ref="G138:H138"/>
    <mergeCell ref="E159:F159"/>
    <mergeCell ref="G159:H159"/>
    <mergeCell ref="E154:F155"/>
    <mergeCell ref="G154:H155"/>
    <mergeCell ref="C156:D156"/>
    <mergeCell ref="E156:F156"/>
    <mergeCell ref="G156:H156"/>
    <mergeCell ref="E160:F160"/>
    <mergeCell ref="G160:H160"/>
    <mergeCell ref="E157:F157"/>
    <mergeCell ref="G157:H157"/>
    <mergeCell ref="C154:D155"/>
    <mergeCell ref="E158:F158"/>
    <mergeCell ref="G158:H158"/>
    <mergeCell ref="G185:H186"/>
    <mergeCell ref="C166:D166"/>
    <mergeCell ref="C167:D167"/>
    <mergeCell ref="C168:D168"/>
    <mergeCell ref="C169:D169"/>
    <mergeCell ref="C191:D191"/>
    <mergeCell ref="C192:D192"/>
    <mergeCell ref="C193:D193"/>
    <mergeCell ref="C194:D194"/>
    <mergeCell ref="C173:D173"/>
    <mergeCell ref="C171:D171"/>
    <mergeCell ref="G218:H218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E104:F105"/>
    <mergeCell ref="C219:D219"/>
    <mergeCell ref="C83:D83"/>
    <mergeCell ref="G104:H105"/>
    <mergeCell ref="G106:H106"/>
    <mergeCell ref="C108:D108"/>
    <mergeCell ref="C109:D109"/>
    <mergeCell ref="C79:D79"/>
    <mergeCell ref="C160:D160"/>
    <mergeCell ref="C158:D158"/>
    <mergeCell ref="C157:D157"/>
    <mergeCell ref="C146:D146"/>
    <mergeCell ref="C147:D147"/>
    <mergeCell ref="C139:D139"/>
    <mergeCell ref="C145:D145"/>
    <mergeCell ref="C126:D126"/>
    <mergeCell ref="C104:D105"/>
    <mergeCell ref="C176:D176"/>
    <mergeCell ref="C175:D175"/>
    <mergeCell ref="C174:D174"/>
    <mergeCell ref="C172:D172"/>
    <mergeCell ref="C164:D164"/>
    <mergeCell ref="C165:D165"/>
    <mergeCell ref="C142:D142"/>
    <mergeCell ref="C70:D70"/>
    <mergeCell ref="C71:D71"/>
    <mergeCell ref="C72:D72"/>
    <mergeCell ref="C73:D73"/>
    <mergeCell ref="C75:D76"/>
    <mergeCell ref="C91:D91"/>
    <mergeCell ref="C89:D89"/>
    <mergeCell ref="C163:D163"/>
    <mergeCell ref="C116:D117"/>
    <mergeCell ref="C143:D143"/>
    <mergeCell ref="C122:D123"/>
    <mergeCell ref="C119:D119"/>
    <mergeCell ref="C159:D159"/>
    <mergeCell ref="C148:D148"/>
    <mergeCell ref="C149:D149"/>
    <mergeCell ref="C151:D151"/>
    <mergeCell ref="C152:D152"/>
    <mergeCell ref="C90:D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COMPACT</vt:lpstr>
      <vt:lpstr>MAXIM</vt:lpstr>
      <vt:lpstr>THE EDGE 400</vt:lpstr>
      <vt:lpstr>STREAMLINE</vt:lpstr>
      <vt:lpstr>DELTA</vt:lpstr>
      <vt:lpstr>CRAFTSMAN</vt:lpstr>
      <vt:lpstr>HIGH EAVE</vt:lpstr>
      <vt:lpstr>STRATA</vt:lpstr>
      <vt:lpstr>GX 600</vt:lpstr>
      <vt:lpstr>TITAN 600</vt:lpstr>
      <vt:lpstr>SANCTUARY 6</vt:lpstr>
      <vt:lpstr>THE EDGE 600</vt:lpstr>
      <vt:lpstr> 6' FEATURED DWARF WALL</vt:lpstr>
      <vt:lpstr>THYME 6</vt:lpstr>
      <vt:lpstr>VANTAGE</vt:lpstr>
      <vt:lpstr>TITAN 700</vt:lpstr>
      <vt:lpstr>BELMONT</vt:lpstr>
      <vt:lpstr>GX 800</vt:lpstr>
      <vt:lpstr>SANCTUARY 8</vt:lpstr>
      <vt:lpstr>TITAN 800</vt:lpstr>
      <vt:lpstr>THE EDGE 800</vt:lpstr>
      <vt:lpstr>8' FEATURED DWARF WALL</vt:lpstr>
      <vt:lpstr>THYME 8</vt:lpstr>
      <vt:lpstr>ZENITH 800</vt:lpstr>
      <vt:lpstr>SUPREME &amp; CLASSIQUE</vt:lpstr>
      <vt:lpstr>TITAN 1000 &amp; 1200</vt:lpstr>
      <vt:lpstr>SMALL BUILDINGS</vt:lpstr>
      <vt:lpstr>WINDSOR LEAN TO</vt:lpstr>
      <vt:lpstr>KENSINGTON LEAN TO</vt:lpstr>
      <vt:lpstr>K800</vt:lpstr>
      <vt:lpstr>ACCESSORIES</vt:lpstr>
    </vt:vector>
  </TitlesOfParts>
  <Company>RM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KSB</dc:creator>
  <cp:lastModifiedBy>NICHOLSON, Samantha (BRIDGE STREET SURGERY - B81063)</cp:lastModifiedBy>
  <cp:lastPrinted>2026-11-02T18:07:38Z</cp:lastPrinted>
  <dcterms:created xsi:type="dcterms:W3CDTF">2021-05-19T07:17:36Z</dcterms:created>
  <dcterms:modified xsi:type="dcterms:W3CDTF">2026-11-02T20:20:09Z</dcterms:modified>
</cp:coreProperties>
</file>