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my\Documents\Greenhouse\"/>
    </mc:Choice>
  </mc:AlternateContent>
  <bookViews>
    <workbookView xWindow="0" yWindow="0" windowWidth="28800" windowHeight="12435"/>
  </bookViews>
  <sheets>
    <sheet name="COMPACT" sheetId="1" r:id="rId1"/>
    <sheet name="MAXIM" sheetId="2" r:id="rId2"/>
    <sheet name="THE EDGE 400" sheetId="3" r:id="rId3"/>
    <sheet name="STREAMLINE" sheetId="4" r:id="rId4"/>
    <sheet name="DELTA" sheetId="5" r:id="rId5"/>
    <sheet name="CRAFTSMAN" sheetId="6" r:id="rId6"/>
    <sheet name="HIGH EAVE" sheetId="7" r:id="rId7"/>
    <sheet name="STRATA" sheetId="8" r:id="rId8"/>
    <sheet name="GX 600" sheetId="9" r:id="rId9"/>
    <sheet name="TITAN 600" sheetId="10" r:id="rId10"/>
    <sheet name="SANCTUARY 6" sheetId="30" r:id="rId11"/>
    <sheet name="THE EDGE 600" sheetId="29" r:id="rId12"/>
    <sheet name=" 6' FEATURED DWARF WALL" sheetId="11" r:id="rId13"/>
    <sheet name="THYME 6" sheetId="12" r:id="rId14"/>
    <sheet name="VANTAGE" sheetId="13" r:id="rId15"/>
    <sheet name="TITAN 700" sheetId="14" r:id="rId16"/>
    <sheet name="BELMONT" sheetId="15" r:id="rId17"/>
    <sheet name="GX 800" sheetId="16" r:id="rId18"/>
    <sheet name="SANCTUARY 8" sheetId="31" r:id="rId19"/>
    <sheet name="TITAN 800" sheetId="17" r:id="rId20"/>
    <sheet name="THE EDGE 800" sheetId="18" r:id="rId21"/>
    <sheet name="8' FEATURED DWARF WALL" sheetId="19" r:id="rId22"/>
    <sheet name="THYME 8" sheetId="22" r:id="rId23"/>
    <sheet name="ZENITH 800" sheetId="23" r:id="rId24"/>
    <sheet name="SUPREME &amp; CLASSIQUE" sheetId="24" r:id="rId25"/>
    <sheet name="TITAN 1000 &amp; 1200" sheetId="20" r:id="rId26"/>
    <sheet name="SMALL BUILDINGS" sheetId="21" r:id="rId27"/>
    <sheet name="WINDSOR LEAN TO" sheetId="25" r:id="rId28"/>
    <sheet name="KENSINGTON LEAN TO" sheetId="26" r:id="rId29"/>
    <sheet name="K800" sheetId="27" r:id="rId30"/>
    <sheet name="ACCESSORIES" sheetId="28" r:id="rId31"/>
  </sheets>
  <externalReferences>
    <externalReference r:id="rId32"/>
    <externalReference r:id="rId3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7" i="28" l="1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29" i="28"/>
  <c r="C228" i="28"/>
  <c r="C227" i="28"/>
  <c r="C226" i="28"/>
  <c r="C225" i="28"/>
  <c r="C224" i="28"/>
  <c r="C223" i="28"/>
  <c r="C222" i="28"/>
  <c r="C221" i="28"/>
  <c r="C220" i="28"/>
  <c r="C217" i="28"/>
  <c r="C215" i="28"/>
  <c r="C214" i="28"/>
  <c r="C213" i="28"/>
  <c r="C212" i="28"/>
  <c r="C211" i="28"/>
  <c r="C210" i="28"/>
  <c r="E206" i="28"/>
  <c r="C206" i="28"/>
  <c r="E205" i="28"/>
  <c r="C205" i="28"/>
  <c r="E204" i="28"/>
  <c r="C204" i="28"/>
  <c r="E203" i="28"/>
  <c r="C203" i="28"/>
  <c r="E202" i="28"/>
  <c r="C202" i="28"/>
  <c r="C198" i="28"/>
  <c r="C197" i="28"/>
  <c r="C194" i="28"/>
  <c r="C193" i="28"/>
  <c r="C192" i="28"/>
  <c r="C191" i="28"/>
  <c r="C190" i="28"/>
  <c r="C188" i="28"/>
  <c r="C187" i="28"/>
  <c r="E184" i="28"/>
  <c r="C184" i="28"/>
  <c r="E183" i="28"/>
  <c r="C183" i="28"/>
  <c r="E182" i="28"/>
  <c r="C182" i="28"/>
  <c r="E181" i="28"/>
  <c r="C181" i="28"/>
  <c r="E180" i="28"/>
  <c r="C180" i="28"/>
  <c r="E179" i="28"/>
  <c r="C179" i="28"/>
  <c r="E178" i="28"/>
  <c r="C178" i="28"/>
  <c r="E177" i="28"/>
  <c r="C177" i="28"/>
  <c r="E176" i="28"/>
  <c r="C176" i="28"/>
  <c r="C172" i="28"/>
  <c r="C171" i="28"/>
  <c r="C170" i="28"/>
  <c r="E167" i="28"/>
  <c r="C167" i="28"/>
  <c r="E166" i="28"/>
  <c r="C166" i="28"/>
  <c r="E165" i="28"/>
  <c r="C165" i="28"/>
  <c r="E161" i="28"/>
  <c r="C161" i="28"/>
  <c r="E160" i="28"/>
  <c r="C160" i="28"/>
  <c r="E159" i="28"/>
  <c r="C159" i="28"/>
  <c r="H153" i="28"/>
  <c r="G153" i="28"/>
  <c r="F153" i="28"/>
  <c r="E153" i="28"/>
  <c r="D153" i="28"/>
  <c r="C153" i="28"/>
  <c r="B153" i="28"/>
  <c r="H151" i="28"/>
  <c r="G151" i="28"/>
  <c r="F151" i="28"/>
  <c r="E151" i="28"/>
  <c r="D151" i="28"/>
  <c r="C151" i="28"/>
  <c r="B151" i="28"/>
  <c r="H146" i="28"/>
  <c r="G146" i="28"/>
  <c r="F146" i="28"/>
  <c r="E146" i="28"/>
  <c r="D146" i="28"/>
  <c r="C146" i="28"/>
  <c r="B146" i="28"/>
  <c r="H144" i="28"/>
  <c r="G144" i="28"/>
  <c r="F144" i="28"/>
  <c r="E144" i="28"/>
  <c r="D144" i="28"/>
  <c r="C144" i="28"/>
  <c r="B144" i="28"/>
  <c r="H142" i="28"/>
  <c r="G142" i="28"/>
  <c r="F142" i="28"/>
  <c r="E142" i="28"/>
  <c r="D142" i="28"/>
  <c r="C142" i="28"/>
  <c r="H140" i="28"/>
  <c r="G140" i="28"/>
  <c r="F140" i="28"/>
  <c r="E140" i="28"/>
  <c r="D140" i="28"/>
  <c r="C140" i="28"/>
  <c r="B140" i="28"/>
  <c r="H138" i="28"/>
  <c r="G138" i="28"/>
  <c r="F138" i="28"/>
  <c r="E138" i="28"/>
  <c r="D138" i="28"/>
  <c r="C138" i="28"/>
  <c r="B138" i="28"/>
  <c r="C124" i="28"/>
  <c r="C123" i="28"/>
  <c r="C122" i="28"/>
  <c r="C121" i="28"/>
  <c r="C120" i="28"/>
  <c r="C119" i="28"/>
  <c r="E118" i="28"/>
  <c r="C118" i="28"/>
  <c r="C114" i="28"/>
  <c r="C113" i="28"/>
  <c r="C112" i="28"/>
  <c r="C111" i="28"/>
  <c r="E105" i="28"/>
  <c r="C105" i="28"/>
  <c r="E103" i="28"/>
  <c r="C103" i="28"/>
  <c r="E102" i="28"/>
  <c r="C102" i="28"/>
  <c r="E101" i="28"/>
  <c r="C101" i="28"/>
  <c r="E99" i="28"/>
  <c r="C99" i="28"/>
  <c r="E98" i="28"/>
  <c r="C98" i="28"/>
  <c r="E97" i="28"/>
  <c r="C97" i="28"/>
  <c r="E95" i="28"/>
  <c r="C95" i="28"/>
  <c r="E94" i="28"/>
  <c r="C94" i="28"/>
  <c r="E93" i="28"/>
  <c r="C93" i="28"/>
  <c r="E91" i="28"/>
  <c r="C91" i="28"/>
  <c r="E90" i="28"/>
  <c r="C90" i="28"/>
  <c r="E89" i="28"/>
  <c r="C89" i="28"/>
  <c r="C85" i="28"/>
  <c r="C84" i="28"/>
  <c r="C83" i="28"/>
  <c r="C82" i="28"/>
  <c r="C81" i="28"/>
  <c r="C80" i="28"/>
  <c r="C79" i="28"/>
  <c r="C77" i="28"/>
  <c r="C76" i="28"/>
  <c r="C75" i="28"/>
  <c r="C74" i="28"/>
  <c r="C73" i="28"/>
  <c r="C72" i="28"/>
  <c r="C71" i="28"/>
  <c r="C70" i="28"/>
  <c r="C69" i="28"/>
  <c r="C67" i="28"/>
  <c r="C66" i="28"/>
  <c r="C65" i="28"/>
  <c r="C64" i="28"/>
  <c r="C61" i="28"/>
  <c r="C60" i="28"/>
  <c r="C59" i="28"/>
  <c r="C58" i="28"/>
  <c r="C57" i="28"/>
  <c r="C56" i="28"/>
  <c r="C55" i="28"/>
  <c r="E52" i="28"/>
  <c r="C52" i="28"/>
  <c r="E51" i="28"/>
  <c r="C51" i="28"/>
  <c r="E50" i="28"/>
  <c r="C50" i="28"/>
  <c r="E49" i="28"/>
  <c r="C49" i="28"/>
  <c r="E48" i="28"/>
  <c r="C48" i="28"/>
  <c r="E47" i="28"/>
  <c r="C47" i="28"/>
  <c r="E46" i="28"/>
  <c r="C46" i="28"/>
  <c r="E45" i="28"/>
  <c r="C45" i="28"/>
  <c r="E44" i="28"/>
  <c r="C44" i="28"/>
  <c r="E34" i="28"/>
  <c r="D34" i="28"/>
  <c r="C34" i="28"/>
  <c r="E33" i="28"/>
  <c r="D33" i="28"/>
  <c r="C33" i="28"/>
  <c r="E32" i="28"/>
  <c r="D32" i="28"/>
  <c r="C32" i="28"/>
  <c r="E22" i="28"/>
  <c r="D22" i="28"/>
  <c r="C22" i="28"/>
  <c r="B22" i="28"/>
  <c r="E21" i="28"/>
  <c r="D21" i="28"/>
  <c r="C21" i="28"/>
  <c r="B21" i="28"/>
  <c r="E20" i="28"/>
  <c r="D20" i="28"/>
  <c r="C20" i="28"/>
  <c r="B20" i="28"/>
  <c r="O17" i="27"/>
  <c r="K17" i="27"/>
  <c r="I17" i="27"/>
  <c r="H17" i="27"/>
  <c r="F17" i="27"/>
  <c r="D17" i="27"/>
  <c r="O16" i="27"/>
  <c r="K16" i="27"/>
  <c r="I16" i="27"/>
  <c r="H16" i="27"/>
  <c r="F16" i="27"/>
  <c r="D16" i="27"/>
  <c r="K15" i="27"/>
  <c r="H15" i="27"/>
  <c r="D15" i="27"/>
  <c r="O14" i="27"/>
  <c r="K14" i="27"/>
  <c r="I14" i="27"/>
  <c r="H14" i="27"/>
  <c r="F14" i="27"/>
  <c r="D14" i="27"/>
  <c r="O13" i="27"/>
  <c r="K13" i="27"/>
  <c r="I13" i="27"/>
  <c r="H13" i="27"/>
  <c r="F13" i="27"/>
  <c r="D13" i="27"/>
  <c r="O12" i="27"/>
  <c r="K12" i="27"/>
  <c r="I12" i="27"/>
  <c r="H12" i="27"/>
  <c r="F12" i="27"/>
  <c r="D12" i="27"/>
  <c r="O11" i="27"/>
  <c r="K11" i="27"/>
  <c r="I11" i="27"/>
  <c r="H11" i="27"/>
  <c r="F11" i="27"/>
  <c r="D11" i="27"/>
  <c r="O10" i="27"/>
  <c r="K10" i="27"/>
  <c r="I10" i="27"/>
  <c r="H10" i="27"/>
  <c r="F10" i="27"/>
  <c r="D10" i="27"/>
  <c r="O9" i="27"/>
  <c r="K9" i="27"/>
  <c r="I9" i="27"/>
  <c r="H9" i="27"/>
  <c r="F9" i="27"/>
  <c r="D9" i="27"/>
  <c r="O8" i="27"/>
  <c r="K8" i="27"/>
  <c r="I8" i="27"/>
  <c r="H8" i="27"/>
  <c r="F8" i="27"/>
  <c r="D8" i="27"/>
  <c r="O7" i="27"/>
  <c r="K7" i="27"/>
  <c r="I7" i="27"/>
  <c r="H7" i="27"/>
  <c r="F7" i="27"/>
  <c r="D7" i="27"/>
  <c r="N39" i="26"/>
  <c r="I39" i="26"/>
  <c r="D37" i="26"/>
  <c r="M34" i="26"/>
  <c r="K34" i="26"/>
  <c r="H34" i="26"/>
  <c r="G34" i="26"/>
  <c r="F34" i="26"/>
  <c r="E34" i="26"/>
  <c r="D34" i="26"/>
  <c r="M33" i="26"/>
  <c r="K33" i="26"/>
  <c r="I33" i="26"/>
  <c r="H33" i="26"/>
  <c r="G33" i="26"/>
  <c r="F33" i="26"/>
  <c r="E33" i="26"/>
  <c r="D33" i="26"/>
  <c r="K32" i="26"/>
  <c r="H32" i="26"/>
  <c r="D32" i="26"/>
  <c r="M31" i="26"/>
  <c r="K31" i="26"/>
  <c r="I31" i="26"/>
  <c r="H31" i="26"/>
  <c r="G31" i="26"/>
  <c r="F31" i="26"/>
  <c r="E31" i="26"/>
  <c r="D31" i="26"/>
  <c r="M30" i="26"/>
  <c r="K30" i="26"/>
  <c r="I30" i="26"/>
  <c r="H30" i="26"/>
  <c r="G30" i="26"/>
  <c r="F30" i="26"/>
  <c r="E30" i="26"/>
  <c r="D30" i="26"/>
  <c r="M29" i="26"/>
  <c r="K29" i="26"/>
  <c r="I29" i="26"/>
  <c r="H29" i="26"/>
  <c r="G29" i="26"/>
  <c r="F29" i="26"/>
  <c r="E29" i="26"/>
  <c r="D29" i="26"/>
  <c r="M28" i="26"/>
  <c r="K28" i="26"/>
  <c r="I28" i="26"/>
  <c r="H28" i="26"/>
  <c r="G28" i="26"/>
  <c r="F28" i="26"/>
  <c r="E28" i="26"/>
  <c r="D28" i="26"/>
  <c r="M27" i="26"/>
  <c r="K27" i="26"/>
  <c r="I27" i="26"/>
  <c r="H27" i="26"/>
  <c r="G27" i="26"/>
  <c r="F27" i="26"/>
  <c r="E27" i="26"/>
  <c r="D27" i="26"/>
  <c r="M26" i="26"/>
  <c r="K26" i="26"/>
  <c r="I26" i="26"/>
  <c r="H26" i="26"/>
  <c r="G26" i="26"/>
  <c r="F26" i="26"/>
  <c r="E26" i="26"/>
  <c r="D26" i="26"/>
  <c r="M25" i="26"/>
  <c r="K25" i="26"/>
  <c r="I25" i="26"/>
  <c r="H25" i="26"/>
  <c r="G25" i="26"/>
  <c r="F25" i="26"/>
  <c r="E25" i="26"/>
  <c r="D25" i="26"/>
  <c r="M24" i="26"/>
  <c r="K24" i="26"/>
  <c r="I24" i="26"/>
  <c r="H24" i="26"/>
  <c r="G24" i="26"/>
  <c r="F24" i="26"/>
  <c r="E24" i="26"/>
  <c r="D24" i="26"/>
  <c r="M16" i="26"/>
  <c r="K16" i="26"/>
  <c r="H16" i="26"/>
  <c r="G16" i="26"/>
  <c r="F16" i="26"/>
  <c r="E16" i="26"/>
  <c r="D16" i="26"/>
  <c r="M15" i="26"/>
  <c r="K15" i="26"/>
  <c r="I15" i="26"/>
  <c r="H15" i="26"/>
  <c r="G15" i="26"/>
  <c r="F15" i="26"/>
  <c r="E15" i="26"/>
  <c r="D15" i="26"/>
  <c r="K14" i="26"/>
  <c r="H14" i="26"/>
  <c r="D14" i="26"/>
  <c r="M13" i="26"/>
  <c r="K13" i="26"/>
  <c r="I13" i="26"/>
  <c r="H13" i="26"/>
  <c r="G13" i="26"/>
  <c r="F13" i="26"/>
  <c r="E13" i="26"/>
  <c r="D13" i="26"/>
  <c r="M12" i="26"/>
  <c r="K12" i="26"/>
  <c r="I12" i="26"/>
  <c r="H12" i="26"/>
  <c r="G12" i="26"/>
  <c r="F12" i="26"/>
  <c r="E12" i="26"/>
  <c r="D12" i="26"/>
  <c r="M11" i="26"/>
  <c r="K11" i="26"/>
  <c r="I11" i="26"/>
  <c r="H11" i="26"/>
  <c r="G11" i="26"/>
  <c r="F11" i="26"/>
  <c r="E11" i="26"/>
  <c r="D11" i="26"/>
  <c r="M10" i="26"/>
  <c r="K10" i="26"/>
  <c r="I10" i="26"/>
  <c r="H10" i="26"/>
  <c r="G10" i="26"/>
  <c r="F10" i="26"/>
  <c r="E10" i="26"/>
  <c r="D10" i="26"/>
  <c r="M9" i="26"/>
  <c r="K9" i="26"/>
  <c r="I9" i="26"/>
  <c r="H9" i="26"/>
  <c r="G9" i="26"/>
  <c r="F9" i="26"/>
  <c r="E9" i="26"/>
  <c r="D9" i="26"/>
  <c r="M8" i="26"/>
  <c r="K8" i="26"/>
  <c r="I8" i="26"/>
  <c r="H8" i="26"/>
  <c r="G8" i="26"/>
  <c r="F8" i="26"/>
  <c r="E8" i="26"/>
  <c r="D8" i="26"/>
  <c r="M7" i="26"/>
  <c r="K7" i="26"/>
  <c r="I7" i="26"/>
  <c r="H7" i="26"/>
  <c r="G7" i="26"/>
  <c r="F7" i="26"/>
  <c r="E7" i="26"/>
  <c r="D7" i="26"/>
  <c r="M6" i="26"/>
  <c r="K6" i="26"/>
  <c r="I6" i="26"/>
  <c r="H6" i="26"/>
  <c r="G6" i="26"/>
  <c r="F6" i="26"/>
  <c r="E6" i="26"/>
  <c r="D6" i="26"/>
  <c r="G42" i="25"/>
  <c r="D42" i="25"/>
  <c r="C42" i="25"/>
  <c r="G41" i="25"/>
  <c r="D41" i="25"/>
  <c r="C41" i="25"/>
  <c r="G40" i="25"/>
  <c r="D40" i="25"/>
  <c r="C40" i="25"/>
  <c r="H21" i="25"/>
  <c r="C19" i="25"/>
  <c r="L17" i="25"/>
  <c r="J17" i="25"/>
  <c r="G17" i="25"/>
  <c r="F17" i="25"/>
  <c r="E17" i="25"/>
  <c r="D17" i="25"/>
  <c r="C17" i="25"/>
  <c r="J16" i="25"/>
  <c r="G16" i="25"/>
  <c r="C16" i="25"/>
  <c r="L15" i="25"/>
  <c r="J15" i="25"/>
  <c r="H15" i="25"/>
  <c r="G15" i="25"/>
  <c r="F15" i="25"/>
  <c r="E15" i="25"/>
  <c r="D15" i="25"/>
  <c r="C15" i="25"/>
  <c r="L14" i="25"/>
  <c r="J14" i="25"/>
  <c r="H14" i="25"/>
  <c r="G14" i="25"/>
  <c r="F14" i="25"/>
  <c r="E14" i="25"/>
  <c r="D14" i="25"/>
  <c r="C14" i="25"/>
  <c r="L13" i="25"/>
  <c r="J13" i="25"/>
  <c r="H13" i="25"/>
  <c r="G13" i="25"/>
  <c r="F13" i="25"/>
  <c r="E13" i="25"/>
  <c r="D13" i="25"/>
  <c r="C13" i="25"/>
  <c r="L12" i="25"/>
  <c r="J12" i="25"/>
  <c r="H12" i="25"/>
  <c r="G12" i="25"/>
  <c r="F12" i="25"/>
  <c r="E12" i="25"/>
  <c r="D12" i="25"/>
  <c r="C12" i="25"/>
  <c r="L11" i="25"/>
  <c r="J11" i="25"/>
  <c r="H11" i="25"/>
  <c r="G11" i="25"/>
  <c r="F11" i="25"/>
  <c r="E11" i="25"/>
  <c r="D11" i="25"/>
  <c r="C11" i="25"/>
  <c r="L10" i="25"/>
  <c r="J10" i="25"/>
  <c r="H10" i="25"/>
  <c r="G10" i="25"/>
  <c r="F10" i="25"/>
  <c r="E10" i="25"/>
  <c r="D10" i="25"/>
  <c r="C10" i="25"/>
  <c r="L9" i="25"/>
  <c r="J9" i="25"/>
  <c r="H9" i="25"/>
  <c r="G9" i="25"/>
  <c r="F9" i="25"/>
  <c r="E9" i="25"/>
  <c r="D9" i="25"/>
  <c r="C9" i="25"/>
  <c r="L8" i="25"/>
  <c r="J8" i="25"/>
  <c r="H8" i="25"/>
  <c r="G8" i="25"/>
  <c r="F8" i="25"/>
  <c r="E8" i="25"/>
  <c r="D8" i="25"/>
  <c r="C8" i="25"/>
  <c r="L7" i="25"/>
  <c r="J7" i="25"/>
  <c r="H7" i="25"/>
  <c r="G7" i="25"/>
  <c r="F7" i="25"/>
  <c r="E7" i="25"/>
  <c r="D7" i="25"/>
  <c r="C7" i="25"/>
  <c r="M32" i="21"/>
  <c r="K32" i="21"/>
  <c r="H32" i="21"/>
  <c r="G32" i="21"/>
  <c r="F32" i="21"/>
  <c r="E32" i="21"/>
  <c r="D32" i="21"/>
  <c r="K25" i="21"/>
  <c r="G25" i="21"/>
  <c r="F25" i="21"/>
  <c r="D25" i="21"/>
  <c r="K24" i="21"/>
  <c r="G24" i="21"/>
  <c r="F24" i="21"/>
  <c r="D24" i="21"/>
  <c r="K23" i="21"/>
  <c r="G23" i="21"/>
  <c r="F23" i="21"/>
  <c r="D23" i="21"/>
  <c r="N15" i="21"/>
  <c r="I15" i="21"/>
  <c r="C13" i="21"/>
  <c r="M11" i="21"/>
  <c r="K11" i="21"/>
  <c r="H11" i="21"/>
  <c r="G11" i="21"/>
  <c r="F11" i="21"/>
  <c r="E11" i="21"/>
  <c r="D11" i="21"/>
  <c r="M10" i="21"/>
  <c r="K10" i="21"/>
  <c r="I10" i="21"/>
  <c r="H10" i="21"/>
  <c r="G10" i="21"/>
  <c r="F10" i="21"/>
  <c r="E10" i="21"/>
  <c r="D10" i="21"/>
  <c r="M9" i="21"/>
  <c r="K9" i="21"/>
  <c r="I9" i="21"/>
  <c r="H9" i="21"/>
  <c r="G9" i="21"/>
  <c r="F9" i="21"/>
  <c r="E9" i="21"/>
  <c r="D9" i="21"/>
  <c r="M8" i="21"/>
  <c r="K8" i="21"/>
  <c r="I8" i="21"/>
  <c r="H8" i="21"/>
  <c r="G8" i="21"/>
  <c r="F8" i="21"/>
  <c r="E8" i="21"/>
  <c r="D8" i="21"/>
  <c r="M7" i="21"/>
  <c r="K7" i="21"/>
  <c r="I7" i="21"/>
  <c r="H7" i="21"/>
  <c r="G7" i="21"/>
  <c r="F7" i="21"/>
  <c r="E7" i="21"/>
  <c r="D7" i="21"/>
  <c r="M6" i="21"/>
  <c r="K6" i="21"/>
  <c r="I6" i="21"/>
  <c r="H6" i="21"/>
  <c r="G6" i="21"/>
  <c r="F6" i="21"/>
  <c r="E6" i="21"/>
  <c r="D6" i="21"/>
  <c r="L38" i="20"/>
  <c r="N34" i="20"/>
  <c r="L34" i="20"/>
  <c r="H34" i="20"/>
  <c r="E34" i="20"/>
  <c r="N33" i="20"/>
  <c r="L33" i="20"/>
  <c r="J33" i="20"/>
  <c r="H33" i="20"/>
  <c r="E33" i="20"/>
  <c r="L32" i="20"/>
  <c r="E32" i="20"/>
  <c r="N31" i="20"/>
  <c r="L31" i="20"/>
  <c r="J31" i="20"/>
  <c r="H31" i="20"/>
  <c r="E31" i="20"/>
  <c r="N30" i="20"/>
  <c r="L30" i="20"/>
  <c r="J30" i="20"/>
  <c r="H30" i="20"/>
  <c r="E30" i="20"/>
  <c r="N29" i="20"/>
  <c r="L29" i="20"/>
  <c r="J29" i="20"/>
  <c r="H29" i="20"/>
  <c r="E29" i="20"/>
  <c r="N28" i="20"/>
  <c r="L28" i="20"/>
  <c r="J28" i="20"/>
  <c r="H28" i="20"/>
  <c r="E28" i="20"/>
  <c r="N27" i="20"/>
  <c r="L27" i="20"/>
  <c r="J27" i="20"/>
  <c r="H27" i="20"/>
  <c r="E27" i="20"/>
  <c r="N26" i="20"/>
  <c r="L26" i="20"/>
  <c r="J26" i="20"/>
  <c r="H26" i="20"/>
  <c r="E26" i="20"/>
  <c r="L18" i="20"/>
  <c r="N14" i="20"/>
  <c r="L14" i="20"/>
  <c r="H14" i="20"/>
  <c r="E14" i="20"/>
  <c r="N13" i="20"/>
  <c r="L13" i="20"/>
  <c r="J13" i="20"/>
  <c r="H13" i="20"/>
  <c r="E13" i="20"/>
  <c r="L12" i="20"/>
  <c r="E12" i="20"/>
  <c r="N11" i="20"/>
  <c r="L11" i="20"/>
  <c r="J11" i="20"/>
  <c r="H11" i="20"/>
  <c r="E11" i="20"/>
  <c r="N10" i="20"/>
  <c r="L10" i="20"/>
  <c r="J10" i="20"/>
  <c r="H10" i="20"/>
  <c r="E10" i="20"/>
  <c r="N9" i="20"/>
  <c r="L9" i="20"/>
  <c r="J9" i="20"/>
  <c r="H9" i="20"/>
  <c r="E9" i="20"/>
  <c r="N8" i="20"/>
  <c r="L8" i="20"/>
  <c r="J8" i="20"/>
  <c r="H8" i="20"/>
  <c r="E8" i="20"/>
  <c r="N7" i="20"/>
  <c r="L7" i="20"/>
  <c r="J7" i="20"/>
  <c r="H7" i="20"/>
  <c r="E7" i="20"/>
  <c r="N6" i="20"/>
  <c r="L6" i="20"/>
  <c r="J6" i="20"/>
  <c r="H6" i="20"/>
  <c r="E6" i="20"/>
  <c r="H39" i="24"/>
  <c r="M36" i="24"/>
  <c r="K36" i="24"/>
  <c r="H36" i="24"/>
  <c r="G36" i="24"/>
  <c r="F36" i="24"/>
  <c r="E36" i="24"/>
  <c r="D36" i="24"/>
  <c r="M35" i="24"/>
  <c r="K35" i="24"/>
  <c r="I35" i="24"/>
  <c r="H35" i="24"/>
  <c r="G35" i="24"/>
  <c r="F35" i="24"/>
  <c r="E35" i="24"/>
  <c r="D35" i="24"/>
  <c r="K34" i="24"/>
  <c r="H34" i="24"/>
  <c r="D34" i="24"/>
  <c r="M33" i="24"/>
  <c r="K33" i="24"/>
  <c r="I33" i="24"/>
  <c r="H33" i="24"/>
  <c r="G33" i="24"/>
  <c r="F33" i="24"/>
  <c r="E33" i="24"/>
  <c r="D33" i="24"/>
  <c r="M32" i="24"/>
  <c r="K32" i="24"/>
  <c r="I32" i="24"/>
  <c r="H32" i="24"/>
  <c r="G32" i="24"/>
  <c r="F32" i="24"/>
  <c r="E32" i="24"/>
  <c r="D32" i="24"/>
  <c r="M31" i="24"/>
  <c r="K31" i="24"/>
  <c r="I31" i="24"/>
  <c r="H31" i="24"/>
  <c r="G31" i="24"/>
  <c r="F31" i="24"/>
  <c r="E31" i="24"/>
  <c r="D31" i="24"/>
  <c r="M30" i="24"/>
  <c r="K30" i="24"/>
  <c r="I30" i="24"/>
  <c r="H30" i="24"/>
  <c r="G30" i="24"/>
  <c r="F30" i="24"/>
  <c r="E30" i="24"/>
  <c r="D30" i="24"/>
  <c r="M29" i="24"/>
  <c r="K29" i="24"/>
  <c r="I29" i="24"/>
  <c r="H29" i="24"/>
  <c r="G29" i="24"/>
  <c r="F29" i="24"/>
  <c r="E29" i="24"/>
  <c r="D29" i="24"/>
  <c r="M28" i="24"/>
  <c r="K28" i="24"/>
  <c r="I28" i="24"/>
  <c r="H28" i="24"/>
  <c r="G28" i="24"/>
  <c r="F28" i="24"/>
  <c r="E28" i="24"/>
  <c r="D28" i="24"/>
  <c r="M27" i="24"/>
  <c r="K27" i="24"/>
  <c r="I27" i="24"/>
  <c r="H27" i="24"/>
  <c r="G27" i="24"/>
  <c r="F27" i="24"/>
  <c r="E27" i="24"/>
  <c r="D27" i="24"/>
  <c r="M26" i="24"/>
  <c r="K26" i="24"/>
  <c r="I26" i="24"/>
  <c r="H26" i="24"/>
  <c r="G26" i="24"/>
  <c r="F26" i="24"/>
  <c r="E26" i="24"/>
  <c r="D26" i="24"/>
  <c r="M25" i="24"/>
  <c r="K25" i="24"/>
  <c r="I25" i="24"/>
  <c r="H25" i="24"/>
  <c r="G25" i="24"/>
  <c r="F25" i="24"/>
  <c r="E25" i="24"/>
  <c r="D25" i="24"/>
  <c r="M17" i="24"/>
  <c r="K17" i="24"/>
  <c r="H17" i="24"/>
  <c r="G17" i="24"/>
  <c r="F17" i="24"/>
  <c r="E17" i="24"/>
  <c r="D17" i="24"/>
  <c r="M16" i="24"/>
  <c r="K16" i="24"/>
  <c r="I16" i="24"/>
  <c r="H16" i="24"/>
  <c r="G16" i="24"/>
  <c r="F16" i="24"/>
  <c r="E16" i="24"/>
  <c r="D16" i="24"/>
  <c r="K15" i="24"/>
  <c r="H15" i="24"/>
  <c r="D15" i="24"/>
  <c r="M14" i="24"/>
  <c r="K14" i="24"/>
  <c r="I14" i="24"/>
  <c r="H14" i="24"/>
  <c r="G14" i="24"/>
  <c r="F14" i="24"/>
  <c r="E14" i="24"/>
  <c r="D14" i="24"/>
  <c r="M13" i="24"/>
  <c r="K13" i="24"/>
  <c r="I13" i="24"/>
  <c r="H13" i="24"/>
  <c r="G13" i="24"/>
  <c r="F13" i="24"/>
  <c r="E13" i="24"/>
  <c r="D13" i="24"/>
  <c r="M12" i="24"/>
  <c r="K12" i="24"/>
  <c r="I12" i="24"/>
  <c r="H12" i="24"/>
  <c r="G12" i="24"/>
  <c r="F12" i="24"/>
  <c r="E12" i="24"/>
  <c r="D12" i="24"/>
  <c r="M11" i="24"/>
  <c r="K11" i="24"/>
  <c r="I11" i="24"/>
  <c r="H11" i="24"/>
  <c r="G11" i="24"/>
  <c r="F11" i="24"/>
  <c r="E11" i="24"/>
  <c r="D11" i="24"/>
  <c r="M10" i="24"/>
  <c r="K10" i="24"/>
  <c r="I10" i="24"/>
  <c r="H10" i="24"/>
  <c r="G10" i="24"/>
  <c r="F10" i="24"/>
  <c r="E10" i="24"/>
  <c r="D10" i="24"/>
  <c r="M9" i="24"/>
  <c r="K9" i="24"/>
  <c r="I9" i="24"/>
  <c r="H9" i="24"/>
  <c r="G9" i="24"/>
  <c r="F9" i="24"/>
  <c r="E9" i="24"/>
  <c r="D9" i="24"/>
  <c r="M8" i="24"/>
  <c r="K8" i="24"/>
  <c r="I8" i="24"/>
  <c r="H8" i="24"/>
  <c r="G8" i="24"/>
  <c r="F8" i="24"/>
  <c r="E8" i="24"/>
  <c r="D8" i="24"/>
  <c r="M7" i="24"/>
  <c r="K7" i="24"/>
  <c r="I7" i="24"/>
  <c r="H7" i="24"/>
  <c r="G7" i="24"/>
  <c r="F7" i="24"/>
  <c r="E7" i="24"/>
  <c r="D7" i="24"/>
  <c r="M6" i="24"/>
  <c r="K6" i="24"/>
  <c r="I6" i="24"/>
  <c r="H6" i="24"/>
  <c r="G6" i="24"/>
  <c r="F6" i="24"/>
  <c r="E6" i="24"/>
  <c r="D6" i="24"/>
  <c r="J14" i="23"/>
  <c r="E14" i="23"/>
  <c r="J13" i="23"/>
  <c r="H13" i="23"/>
  <c r="G13" i="23"/>
  <c r="E13" i="23"/>
  <c r="J12" i="23"/>
  <c r="G12" i="23"/>
  <c r="E12" i="23"/>
  <c r="J11" i="23"/>
  <c r="H11" i="23"/>
  <c r="G11" i="23"/>
  <c r="E11" i="23"/>
  <c r="J10" i="23"/>
  <c r="H10" i="23"/>
  <c r="G10" i="23"/>
  <c r="E10" i="23"/>
  <c r="J9" i="23"/>
  <c r="H9" i="23"/>
  <c r="G9" i="23"/>
  <c r="E9" i="23"/>
  <c r="J8" i="23"/>
  <c r="H8" i="23"/>
  <c r="G8" i="23"/>
  <c r="E8" i="23"/>
  <c r="J7" i="23"/>
  <c r="H7" i="23"/>
  <c r="G7" i="23"/>
  <c r="E7" i="23"/>
  <c r="J37" i="22"/>
  <c r="G37" i="22"/>
  <c r="F37" i="22"/>
  <c r="E37" i="22"/>
  <c r="J36" i="22"/>
  <c r="G36" i="22"/>
  <c r="F36" i="22"/>
  <c r="E36" i="22"/>
  <c r="J35" i="22"/>
  <c r="G35" i="22"/>
  <c r="F35" i="22"/>
  <c r="E35" i="22"/>
  <c r="J34" i="22"/>
  <c r="G34" i="22"/>
  <c r="F34" i="22"/>
  <c r="E34" i="22"/>
  <c r="J33" i="22"/>
  <c r="G33" i="22"/>
  <c r="F33" i="22"/>
  <c r="E33" i="22"/>
  <c r="J32" i="22"/>
  <c r="G32" i="22"/>
  <c r="F32" i="22"/>
  <c r="E32" i="22"/>
  <c r="J31" i="22"/>
  <c r="G31" i="22"/>
  <c r="F31" i="22"/>
  <c r="E31" i="22"/>
  <c r="J30" i="22"/>
  <c r="G30" i="22"/>
  <c r="F30" i="22"/>
  <c r="E30" i="22"/>
  <c r="J29" i="22"/>
  <c r="G29" i="22"/>
  <c r="F29" i="22"/>
  <c r="E29" i="22"/>
  <c r="J28" i="22"/>
  <c r="G28" i="22"/>
  <c r="F28" i="22"/>
  <c r="E28" i="22"/>
  <c r="J27" i="22"/>
  <c r="G27" i="22"/>
  <c r="F27" i="22"/>
  <c r="E27" i="22"/>
  <c r="J18" i="22"/>
  <c r="G18" i="22"/>
  <c r="F18" i="22"/>
  <c r="E18" i="22"/>
  <c r="J17" i="22"/>
  <c r="E17" i="22"/>
  <c r="J16" i="22"/>
  <c r="H16" i="22"/>
  <c r="G16" i="22"/>
  <c r="F16" i="22"/>
  <c r="E16" i="22"/>
  <c r="J15" i="22"/>
  <c r="G15" i="22"/>
  <c r="F15" i="22"/>
  <c r="E15" i="22"/>
  <c r="J14" i="22"/>
  <c r="H14" i="22"/>
  <c r="G14" i="22"/>
  <c r="F14" i="22"/>
  <c r="E14" i="22"/>
  <c r="J13" i="22"/>
  <c r="H13" i="22"/>
  <c r="G13" i="22"/>
  <c r="F13" i="22"/>
  <c r="E13" i="22"/>
  <c r="J12" i="22"/>
  <c r="H12" i="22"/>
  <c r="G12" i="22"/>
  <c r="F12" i="22"/>
  <c r="E12" i="22"/>
  <c r="J11" i="22"/>
  <c r="H11" i="22"/>
  <c r="G11" i="22"/>
  <c r="F11" i="22"/>
  <c r="E11" i="22"/>
  <c r="J10" i="22"/>
  <c r="H10" i="22"/>
  <c r="G10" i="22"/>
  <c r="F10" i="22"/>
  <c r="E10" i="22"/>
  <c r="J9" i="22"/>
  <c r="H9" i="22"/>
  <c r="G9" i="22"/>
  <c r="F9" i="22"/>
  <c r="E9" i="22"/>
  <c r="J8" i="22"/>
  <c r="H8" i="22"/>
  <c r="G8" i="22"/>
  <c r="F8" i="22"/>
  <c r="E8" i="22"/>
  <c r="J7" i="22"/>
  <c r="H7" i="22"/>
  <c r="G7" i="22"/>
  <c r="F7" i="22"/>
  <c r="E7" i="22"/>
  <c r="J15" i="19"/>
  <c r="H15" i="19"/>
  <c r="E15" i="19"/>
  <c r="J14" i="19"/>
  <c r="H14" i="19"/>
  <c r="E14" i="19"/>
  <c r="J13" i="19"/>
  <c r="H13" i="19"/>
  <c r="E13" i="19"/>
  <c r="J12" i="19"/>
  <c r="H12" i="19"/>
  <c r="E12" i="19"/>
  <c r="J11" i="19"/>
  <c r="H11" i="19"/>
  <c r="E11" i="19"/>
  <c r="J10" i="19"/>
  <c r="H10" i="19"/>
  <c r="E10" i="19"/>
  <c r="J9" i="19"/>
  <c r="H9" i="19"/>
  <c r="E9" i="19"/>
  <c r="J8" i="19"/>
  <c r="H8" i="19"/>
  <c r="E8" i="19"/>
  <c r="J7" i="19"/>
  <c r="H7" i="19"/>
  <c r="E7" i="19"/>
  <c r="H13" i="18"/>
  <c r="E13" i="18"/>
  <c r="H12" i="18"/>
  <c r="F12" i="18"/>
  <c r="E12" i="18"/>
  <c r="H11" i="18"/>
  <c r="F11" i="18"/>
  <c r="E11" i="18"/>
  <c r="H10" i="18"/>
  <c r="F10" i="18"/>
  <c r="E10" i="18"/>
  <c r="H9" i="18"/>
  <c r="F9" i="18"/>
  <c r="E9" i="18"/>
  <c r="H8" i="18"/>
  <c r="F8" i="18"/>
  <c r="E8" i="18"/>
  <c r="H7" i="18"/>
  <c r="F7" i="18"/>
  <c r="E7" i="18"/>
  <c r="H6" i="18"/>
  <c r="F6" i="18"/>
  <c r="E6" i="18"/>
  <c r="G41" i="17"/>
  <c r="E41" i="17"/>
  <c r="G40" i="17"/>
  <c r="E40" i="17"/>
  <c r="G39" i="17"/>
  <c r="E39" i="17"/>
  <c r="G38" i="17"/>
  <c r="E38" i="17"/>
  <c r="G37" i="17"/>
  <c r="E37" i="17"/>
  <c r="J18" i="17"/>
  <c r="G18" i="17"/>
  <c r="E18" i="17"/>
  <c r="J17" i="17"/>
  <c r="E17" i="17"/>
  <c r="J16" i="17"/>
  <c r="H16" i="17"/>
  <c r="G16" i="17"/>
  <c r="E16" i="17"/>
  <c r="J15" i="17"/>
  <c r="G15" i="17"/>
  <c r="E15" i="17"/>
  <c r="J14" i="17"/>
  <c r="H14" i="17"/>
  <c r="G14" i="17"/>
  <c r="E14" i="17"/>
  <c r="J13" i="17"/>
  <c r="H13" i="17"/>
  <c r="G13" i="17"/>
  <c r="E13" i="17"/>
  <c r="J12" i="17"/>
  <c r="H12" i="17"/>
  <c r="G12" i="17"/>
  <c r="E12" i="17"/>
  <c r="J11" i="17"/>
  <c r="H11" i="17"/>
  <c r="G11" i="17"/>
  <c r="E11" i="17"/>
  <c r="J10" i="17"/>
  <c r="H10" i="17"/>
  <c r="G10" i="17"/>
  <c r="E10" i="17"/>
  <c r="J9" i="17"/>
  <c r="H9" i="17"/>
  <c r="G9" i="17"/>
  <c r="E9" i="17"/>
  <c r="J8" i="17"/>
  <c r="H8" i="17"/>
  <c r="G8" i="17"/>
  <c r="E8" i="17"/>
  <c r="J7" i="17"/>
  <c r="H7" i="17"/>
  <c r="G7" i="17"/>
  <c r="E7" i="17"/>
  <c r="G41" i="31"/>
  <c r="E41" i="31"/>
  <c r="G40" i="31"/>
  <c r="E40" i="31"/>
  <c r="G39" i="31"/>
  <c r="E39" i="31"/>
  <c r="G38" i="31"/>
  <c r="E38" i="31"/>
  <c r="G37" i="31"/>
  <c r="E37" i="31"/>
  <c r="E17" i="31"/>
  <c r="J16" i="31"/>
  <c r="H16" i="31"/>
  <c r="E16" i="31"/>
  <c r="J15" i="31"/>
  <c r="E15" i="31"/>
  <c r="J14" i="31"/>
  <c r="H14" i="31"/>
  <c r="E14" i="31"/>
  <c r="J13" i="31"/>
  <c r="H13" i="31"/>
  <c r="E13" i="31"/>
  <c r="J12" i="31"/>
  <c r="H12" i="31"/>
  <c r="E12" i="31"/>
  <c r="J11" i="31"/>
  <c r="H11" i="31"/>
  <c r="E11" i="31"/>
  <c r="J10" i="31"/>
  <c r="H10" i="31"/>
  <c r="E10" i="31"/>
  <c r="J9" i="31"/>
  <c r="H9" i="31"/>
  <c r="E9" i="31"/>
  <c r="J8" i="31"/>
  <c r="H8" i="31"/>
  <c r="E8" i="31"/>
  <c r="J7" i="31"/>
  <c r="H7" i="31"/>
  <c r="E7" i="31"/>
  <c r="G43" i="16"/>
  <c r="E43" i="16"/>
  <c r="G42" i="16"/>
  <c r="E42" i="16"/>
  <c r="G41" i="16"/>
  <c r="E41" i="16"/>
  <c r="G40" i="16"/>
  <c r="E40" i="16"/>
  <c r="G39" i="16"/>
  <c r="E39" i="16"/>
  <c r="G38" i="16"/>
  <c r="E38" i="16"/>
  <c r="F22" i="16"/>
  <c r="E22" i="16"/>
  <c r="F21" i="16"/>
  <c r="E21" i="16"/>
  <c r="E20" i="16"/>
  <c r="J17" i="16"/>
  <c r="F17" i="16"/>
  <c r="E17" i="16"/>
  <c r="J16" i="16"/>
  <c r="E16" i="16"/>
  <c r="J15" i="16"/>
  <c r="H15" i="16"/>
  <c r="F15" i="16"/>
  <c r="E15" i="16"/>
  <c r="J14" i="16"/>
  <c r="F14" i="16"/>
  <c r="E14" i="16"/>
  <c r="J13" i="16"/>
  <c r="H13" i="16"/>
  <c r="F13" i="16"/>
  <c r="E13" i="16"/>
  <c r="J12" i="16"/>
  <c r="H12" i="16"/>
  <c r="F12" i="16"/>
  <c r="E12" i="16"/>
  <c r="J11" i="16"/>
  <c r="H11" i="16"/>
  <c r="F11" i="16"/>
  <c r="E11" i="16"/>
  <c r="J10" i="16"/>
  <c r="H10" i="16"/>
  <c r="F10" i="16"/>
  <c r="E10" i="16"/>
  <c r="J9" i="16"/>
  <c r="H9" i="16"/>
  <c r="F9" i="16"/>
  <c r="E9" i="16"/>
  <c r="J8" i="16"/>
  <c r="H8" i="16"/>
  <c r="F8" i="16"/>
  <c r="E8" i="16"/>
  <c r="J7" i="16"/>
  <c r="H7" i="16"/>
  <c r="F7" i="16"/>
  <c r="E7" i="16"/>
  <c r="J6" i="16"/>
  <c r="H6" i="16"/>
  <c r="F6" i="16"/>
  <c r="E6" i="16"/>
  <c r="H43" i="15"/>
  <c r="F43" i="15"/>
  <c r="E43" i="15"/>
  <c r="H42" i="15"/>
  <c r="F42" i="15"/>
  <c r="E42" i="15"/>
  <c r="H41" i="15"/>
  <c r="F41" i="15"/>
  <c r="E41" i="15"/>
  <c r="H40" i="15"/>
  <c r="F40" i="15"/>
  <c r="E40" i="15"/>
  <c r="H39" i="15"/>
  <c r="F39" i="15"/>
  <c r="E39" i="15"/>
  <c r="H38" i="15"/>
  <c r="F38" i="15"/>
  <c r="E38" i="15"/>
  <c r="K19" i="15"/>
  <c r="H19" i="15"/>
  <c r="G19" i="15"/>
  <c r="F19" i="15"/>
  <c r="E19" i="15"/>
  <c r="K18" i="15"/>
  <c r="E18" i="15"/>
  <c r="K17" i="15"/>
  <c r="I17" i="15"/>
  <c r="H17" i="15"/>
  <c r="G17" i="15"/>
  <c r="F17" i="15"/>
  <c r="E17" i="15"/>
  <c r="K16" i="15"/>
  <c r="H16" i="15"/>
  <c r="E16" i="15"/>
  <c r="K15" i="15"/>
  <c r="I15" i="15"/>
  <c r="H15" i="15"/>
  <c r="G15" i="15"/>
  <c r="F15" i="15"/>
  <c r="E15" i="15"/>
  <c r="K14" i="15"/>
  <c r="I14" i="15"/>
  <c r="H14" i="15"/>
  <c r="G14" i="15"/>
  <c r="F14" i="15"/>
  <c r="E14" i="15"/>
  <c r="K13" i="15"/>
  <c r="I13" i="15"/>
  <c r="H13" i="15"/>
  <c r="G13" i="15"/>
  <c r="F13" i="15"/>
  <c r="E13" i="15"/>
  <c r="K12" i="15"/>
  <c r="I12" i="15"/>
  <c r="H12" i="15"/>
  <c r="G12" i="15"/>
  <c r="F12" i="15"/>
  <c r="E12" i="15"/>
  <c r="K11" i="15"/>
  <c r="I11" i="15"/>
  <c r="H11" i="15"/>
  <c r="G11" i="15"/>
  <c r="F11" i="15"/>
  <c r="E11" i="15"/>
  <c r="K10" i="15"/>
  <c r="I10" i="15"/>
  <c r="H10" i="15"/>
  <c r="G10" i="15"/>
  <c r="F10" i="15"/>
  <c r="E10" i="15"/>
  <c r="K9" i="15"/>
  <c r="I9" i="15"/>
  <c r="H9" i="15"/>
  <c r="G9" i="15"/>
  <c r="F9" i="15"/>
  <c r="E9" i="15"/>
  <c r="K8" i="15"/>
  <c r="I8" i="15"/>
  <c r="H8" i="15"/>
  <c r="G8" i="15"/>
  <c r="F8" i="15"/>
  <c r="E8" i="15"/>
  <c r="K7" i="15"/>
  <c r="I7" i="15"/>
  <c r="H7" i="15"/>
  <c r="G7" i="15"/>
  <c r="F7" i="15"/>
  <c r="E7" i="15"/>
  <c r="K6" i="15"/>
  <c r="I6" i="15"/>
  <c r="H6" i="15"/>
  <c r="G6" i="15"/>
  <c r="F6" i="15"/>
  <c r="E6" i="15"/>
  <c r="G42" i="14"/>
  <c r="E42" i="14"/>
  <c r="G41" i="14"/>
  <c r="E41" i="14"/>
  <c r="G40" i="14"/>
  <c r="E40" i="14"/>
  <c r="G39" i="14"/>
  <c r="E39" i="14"/>
  <c r="G38" i="14"/>
  <c r="E38" i="14"/>
  <c r="J18" i="14"/>
  <c r="G18" i="14"/>
  <c r="E18" i="14"/>
  <c r="J17" i="14"/>
  <c r="E17" i="14"/>
  <c r="J16" i="14"/>
  <c r="H16" i="14"/>
  <c r="G16" i="14"/>
  <c r="E16" i="14"/>
  <c r="J15" i="14"/>
  <c r="G15" i="14"/>
  <c r="E15" i="14"/>
  <c r="J14" i="14"/>
  <c r="H14" i="14"/>
  <c r="G14" i="14"/>
  <c r="E14" i="14"/>
  <c r="J13" i="14"/>
  <c r="H13" i="14"/>
  <c r="G13" i="14"/>
  <c r="E13" i="14"/>
  <c r="J12" i="14"/>
  <c r="H12" i="14"/>
  <c r="G12" i="14"/>
  <c r="E12" i="14"/>
  <c r="J11" i="14"/>
  <c r="H11" i="14"/>
  <c r="G11" i="14"/>
  <c r="E11" i="14"/>
  <c r="J10" i="14"/>
  <c r="H10" i="14"/>
  <c r="G10" i="14"/>
  <c r="E10" i="14"/>
  <c r="J9" i="14"/>
  <c r="H9" i="14"/>
  <c r="G9" i="14"/>
  <c r="E9" i="14"/>
  <c r="J8" i="14"/>
  <c r="H8" i="14"/>
  <c r="G8" i="14"/>
  <c r="E8" i="14"/>
  <c r="J7" i="14"/>
  <c r="H7" i="14"/>
  <c r="G7" i="14"/>
  <c r="E7" i="14"/>
  <c r="H43" i="13"/>
  <c r="F43" i="13"/>
  <c r="E43" i="13"/>
  <c r="H42" i="13"/>
  <c r="F42" i="13"/>
  <c r="E42" i="13"/>
  <c r="H41" i="13"/>
  <c r="F41" i="13"/>
  <c r="E41" i="13"/>
  <c r="H40" i="13"/>
  <c r="F40" i="13"/>
  <c r="E40" i="13"/>
  <c r="H39" i="13"/>
  <c r="F39" i="13"/>
  <c r="E39" i="13"/>
  <c r="H38" i="13"/>
  <c r="F38" i="13"/>
  <c r="E38" i="13"/>
  <c r="K19" i="13"/>
  <c r="H19" i="13"/>
  <c r="G19" i="13"/>
  <c r="F19" i="13"/>
  <c r="E19" i="13"/>
  <c r="K18" i="13"/>
  <c r="E18" i="13"/>
  <c r="K17" i="13"/>
  <c r="I17" i="13"/>
  <c r="H17" i="13"/>
  <c r="G17" i="13"/>
  <c r="F17" i="13"/>
  <c r="E17" i="13"/>
  <c r="K16" i="13"/>
  <c r="H16" i="13"/>
  <c r="E16" i="13"/>
  <c r="K15" i="13"/>
  <c r="I15" i="13"/>
  <c r="H15" i="13"/>
  <c r="G15" i="13"/>
  <c r="F15" i="13"/>
  <c r="E15" i="13"/>
  <c r="K14" i="13"/>
  <c r="I14" i="13"/>
  <c r="H14" i="13"/>
  <c r="G14" i="13"/>
  <c r="F14" i="13"/>
  <c r="E14" i="13"/>
  <c r="K13" i="13"/>
  <c r="I13" i="13"/>
  <c r="H13" i="13"/>
  <c r="G13" i="13"/>
  <c r="F13" i="13"/>
  <c r="E13" i="13"/>
  <c r="K12" i="13"/>
  <c r="I12" i="13"/>
  <c r="H12" i="13"/>
  <c r="G12" i="13"/>
  <c r="F12" i="13"/>
  <c r="E12" i="13"/>
  <c r="K11" i="13"/>
  <c r="I11" i="13"/>
  <c r="H11" i="13"/>
  <c r="G11" i="13"/>
  <c r="F11" i="13"/>
  <c r="E11" i="13"/>
  <c r="K10" i="13"/>
  <c r="I10" i="13"/>
  <c r="H10" i="13"/>
  <c r="G10" i="13"/>
  <c r="F10" i="13"/>
  <c r="E10" i="13"/>
  <c r="K9" i="13"/>
  <c r="I9" i="13"/>
  <c r="H9" i="13"/>
  <c r="G9" i="13"/>
  <c r="F9" i="13"/>
  <c r="E9" i="13"/>
  <c r="K8" i="13"/>
  <c r="I8" i="13"/>
  <c r="H8" i="13"/>
  <c r="G8" i="13"/>
  <c r="F8" i="13"/>
  <c r="E8" i="13"/>
  <c r="K7" i="13"/>
  <c r="I7" i="13"/>
  <c r="H7" i="13"/>
  <c r="G7" i="13"/>
  <c r="F7" i="13"/>
  <c r="E7" i="13"/>
  <c r="K6" i="13"/>
  <c r="I6" i="13"/>
  <c r="H6" i="13"/>
  <c r="G6" i="13"/>
  <c r="F6" i="13"/>
  <c r="E6" i="13"/>
  <c r="J39" i="12"/>
  <c r="G39" i="12"/>
  <c r="F39" i="12"/>
  <c r="E39" i="12"/>
  <c r="J38" i="12"/>
  <c r="G38" i="12"/>
  <c r="F38" i="12"/>
  <c r="E38" i="12"/>
  <c r="J37" i="12"/>
  <c r="G37" i="12"/>
  <c r="F37" i="12"/>
  <c r="E37" i="12"/>
  <c r="J36" i="12"/>
  <c r="G36" i="12"/>
  <c r="F36" i="12"/>
  <c r="E36" i="12"/>
  <c r="J35" i="12"/>
  <c r="G35" i="12"/>
  <c r="F35" i="12"/>
  <c r="E35" i="12"/>
  <c r="J34" i="12"/>
  <c r="G34" i="12"/>
  <c r="F34" i="12"/>
  <c r="E34" i="12"/>
  <c r="J33" i="12"/>
  <c r="G33" i="12"/>
  <c r="F33" i="12"/>
  <c r="E33" i="12"/>
  <c r="J32" i="12"/>
  <c r="G32" i="12"/>
  <c r="F32" i="12"/>
  <c r="E32" i="12"/>
  <c r="J31" i="12"/>
  <c r="G31" i="12"/>
  <c r="F31" i="12"/>
  <c r="E31" i="12"/>
  <c r="J30" i="12"/>
  <c r="G30" i="12"/>
  <c r="F30" i="12"/>
  <c r="E30" i="12"/>
  <c r="J29" i="12"/>
  <c r="G29" i="12"/>
  <c r="F29" i="12"/>
  <c r="E29" i="12"/>
  <c r="J28" i="12"/>
  <c r="G28" i="12"/>
  <c r="F28" i="12"/>
  <c r="E28" i="12"/>
  <c r="J19" i="12"/>
  <c r="G19" i="12"/>
  <c r="F19" i="12"/>
  <c r="E19" i="12"/>
  <c r="J18" i="12"/>
  <c r="E18" i="12"/>
  <c r="J17" i="12"/>
  <c r="H17" i="12"/>
  <c r="G17" i="12"/>
  <c r="F17" i="12"/>
  <c r="E17" i="12"/>
  <c r="J16" i="12"/>
  <c r="G16" i="12"/>
  <c r="F16" i="12"/>
  <c r="E16" i="12"/>
  <c r="J15" i="12"/>
  <c r="H15" i="12"/>
  <c r="G15" i="12"/>
  <c r="F15" i="12"/>
  <c r="E15" i="12"/>
  <c r="J14" i="12"/>
  <c r="H14" i="12"/>
  <c r="G14" i="12"/>
  <c r="F14" i="12"/>
  <c r="E14" i="12"/>
  <c r="J13" i="12"/>
  <c r="H13" i="12"/>
  <c r="G13" i="12"/>
  <c r="F13" i="12"/>
  <c r="E13" i="12"/>
  <c r="J12" i="12"/>
  <c r="H12" i="12"/>
  <c r="G12" i="12"/>
  <c r="F12" i="12"/>
  <c r="E12" i="12"/>
  <c r="J11" i="12"/>
  <c r="H11" i="12"/>
  <c r="G11" i="12"/>
  <c r="F11" i="12"/>
  <c r="E11" i="12"/>
  <c r="J10" i="12"/>
  <c r="H10" i="12"/>
  <c r="G10" i="12"/>
  <c r="F10" i="12"/>
  <c r="E10" i="12"/>
  <c r="J9" i="12"/>
  <c r="H9" i="12"/>
  <c r="G9" i="12"/>
  <c r="F9" i="12"/>
  <c r="E9" i="12"/>
  <c r="J8" i="12"/>
  <c r="H8" i="12"/>
  <c r="G8" i="12"/>
  <c r="F8" i="12"/>
  <c r="E8" i="12"/>
  <c r="J7" i="12"/>
  <c r="H7" i="12"/>
  <c r="G7" i="12"/>
  <c r="F7" i="12"/>
  <c r="E7" i="12"/>
  <c r="J18" i="11"/>
  <c r="H18" i="11"/>
  <c r="E18" i="11"/>
  <c r="J17" i="11"/>
  <c r="H17" i="11"/>
  <c r="E17" i="11"/>
  <c r="J16" i="11"/>
  <c r="H16" i="11"/>
  <c r="E16" i="11"/>
  <c r="J15" i="11"/>
  <c r="H15" i="11"/>
  <c r="E15" i="11"/>
  <c r="J14" i="11"/>
  <c r="H14" i="11"/>
  <c r="E14" i="11"/>
  <c r="J13" i="11"/>
  <c r="H13" i="11"/>
  <c r="E13" i="11"/>
  <c r="J12" i="11"/>
  <c r="H12" i="11"/>
  <c r="E12" i="11"/>
  <c r="J11" i="11"/>
  <c r="H11" i="11"/>
  <c r="E11" i="11"/>
  <c r="J10" i="11"/>
  <c r="H10" i="11"/>
  <c r="E10" i="11"/>
  <c r="J9" i="11"/>
  <c r="H9" i="11"/>
  <c r="E9" i="11"/>
  <c r="J8" i="11"/>
  <c r="H8" i="11"/>
  <c r="E8" i="11"/>
  <c r="G41" i="10"/>
  <c r="E41" i="10"/>
  <c r="G40" i="10"/>
  <c r="E40" i="10"/>
  <c r="G39" i="10"/>
  <c r="E39" i="10"/>
  <c r="G38" i="10"/>
  <c r="E38" i="10"/>
  <c r="G37" i="10"/>
  <c r="E37" i="10"/>
  <c r="J18" i="10"/>
  <c r="G18" i="10"/>
  <c r="E18" i="10"/>
  <c r="J17" i="10"/>
  <c r="E17" i="10"/>
  <c r="J16" i="10"/>
  <c r="H16" i="10"/>
  <c r="G16" i="10"/>
  <c r="E16" i="10"/>
  <c r="J15" i="10"/>
  <c r="G15" i="10"/>
  <c r="E15" i="10"/>
  <c r="J14" i="10"/>
  <c r="H14" i="10"/>
  <c r="G14" i="10"/>
  <c r="E14" i="10"/>
  <c r="J13" i="10"/>
  <c r="H13" i="10"/>
  <c r="G13" i="10"/>
  <c r="E13" i="10"/>
  <c r="J12" i="10"/>
  <c r="H12" i="10"/>
  <c r="G12" i="10"/>
  <c r="E12" i="10"/>
  <c r="J11" i="10"/>
  <c r="H11" i="10"/>
  <c r="G11" i="10"/>
  <c r="E11" i="10"/>
  <c r="J10" i="10"/>
  <c r="H10" i="10"/>
  <c r="G10" i="10"/>
  <c r="E10" i="10"/>
  <c r="J9" i="10"/>
  <c r="H9" i="10"/>
  <c r="G9" i="10"/>
  <c r="E9" i="10"/>
  <c r="J8" i="10"/>
  <c r="H8" i="10"/>
  <c r="G8" i="10"/>
  <c r="E8" i="10"/>
  <c r="J7" i="10"/>
  <c r="H7" i="10"/>
  <c r="G7" i="10"/>
  <c r="E7" i="10"/>
  <c r="G41" i="30"/>
  <c r="E41" i="30"/>
  <c r="G40" i="30"/>
  <c r="E40" i="30"/>
  <c r="G39" i="30"/>
  <c r="E39" i="30"/>
  <c r="G38" i="30"/>
  <c r="E38" i="30"/>
  <c r="G37" i="30"/>
  <c r="E37" i="30"/>
  <c r="J17" i="30"/>
  <c r="E17" i="30"/>
  <c r="J16" i="30"/>
  <c r="H16" i="30"/>
  <c r="E16" i="30"/>
  <c r="J15" i="30"/>
  <c r="E15" i="30"/>
  <c r="J14" i="30"/>
  <c r="H14" i="30"/>
  <c r="E14" i="30"/>
  <c r="J13" i="30"/>
  <c r="H13" i="30"/>
  <c r="E13" i="30"/>
  <c r="J12" i="30"/>
  <c r="H12" i="30"/>
  <c r="E12" i="30"/>
  <c r="J11" i="30"/>
  <c r="H11" i="30"/>
  <c r="E11" i="30"/>
  <c r="J10" i="30"/>
  <c r="H10" i="30"/>
  <c r="E10" i="30"/>
  <c r="J9" i="30"/>
  <c r="H9" i="30"/>
  <c r="E9" i="30"/>
  <c r="J8" i="30"/>
  <c r="H8" i="30"/>
  <c r="E8" i="30"/>
  <c r="J7" i="30"/>
  <c r="H7" i="30"/>
  <c r="E7" i="30"/>
  <c r="E7" i="29"/>
  <c r="F7" i="29"/>
  <c r="H7" i="29"/>
  <c r="I7" i="29"/>
  <c r="E8" i="29"/>
  <c r="F8" i="29"/>
  <c r="H8" i="29"/>
  <c r="I8" i="29"/>
  <c r="E9" i="29"/>
  <c r="F9" i="29"/>
  <c r="H9" i="29"/>
  <c r="I9" i="29"/>
  <c r="E10" i="29"/>
  <c r="F10" i="29"/>
  <c r="H10" i="29"/>
  <c r="I10" i="29"/>
  <c r="E11" i="29"/>
  <c r="F11" i="29"/>
  <c r="H11" i="29"/>
  <c r="I11" i="29"/>
  <c r="E12" i="29"/>
  <c r="F12" i="29"/>
  <c r="H12" i="29"/>
  <c r="I12" i="29"/>
  <c r="E13" i="29"/>
  <c r="F13" i="29"/>
  <c r="H13" i="29"/>
  <c r="I13" i="29"/>
  <c r="E14" i="29"/>
  <c r="H14" i="29"/>
  <c r="I14" i="29"/>
  <c r="G44" i="9"/>
  <c r="E44" i="9"/>
  <c r="G43" i="9"/>
  <c r="E43" i="9"/>
  <c r="G42" i="9"/>
  <c r="E42" i="9"/>
  <c r="G41" i="9"/>
  <c r="E41" i="9"/>
  <c r="G40" i="9"/>
  <c r="E40" i="9"/>
  <c r="G39" i="9"/>
  <c r="E39" i="9"/>
  <c r="F23" i="9"/>
  <c r="E23" i="9"/>
  <c r="F22" i="9"/>
  <c r="E22" i="9"/>
  <c r="F21" i="9"/>
  <c r="E21" i="9"/>
  <c r="J18" i="9"/>
  <c r="F18" i="9"/>
  <c r="E18" i="9"/>
  <c r="J17" i="9"/>
  <c r="E17" i="9"/>
  <c r="J16" i="9"/>
  <c r="H16" i="9"/>
  <c r="F16" i="9"/>
  <c r="E16" i="9"/>
  <c r="J15" i="9"/>
  <c r="E15" i="9"/>
  <c r="J14" i="9"/>
  <c r="H14" i="9"/>
  <c r="F14" i="9"/>
  <c r="E14" i="9"/>
  <c r="J13" i="9"/>
  <c r="H13" i="9"/>
  <c r="F13" i="9"/>
  <c r="E13" i="9"/>
  <c r="J12" i="9"/>
  <c r="H12" i="9"/>
  <c r="F12" i="9"/>
  <c r="E12" i="9"/>
  <c r="J11" i="9"/>
  <c r="H11" i="9"/>
  <c r="F11" i="9"/>
  <c r="E11" i="9"/>
  <c r="J10" i="9"/>
  <c r="H10" i="9"/>
  <c r="F10" i="9"/>
  <c r="E10" i="9"/>
  <c r="J9" i="9"/>
  <c r="H9" i="9"/>
  <c r="F9" i="9"/>
  <c r="E9" i="9"/>
  <c r="J8" i="9"/>
  <c r="H8" i="9"/>
  <c r="F8" i="9"/>
  <c r="E8" i="9"/>
  <c r="J7" i="9"/>
  <c r="H7" i="9"/>
  <c r="F7" i="9"/>
  <c r="E7" i="9"/>
  <c r="J6" i="9"/>
  <c r="H6" i="9"/>
  <c r="F6" i="9"/>
  <c r="E6" i="9"/>
  <c r="H43" i="8"/>
  <c r="F43" i="8"/>
  <c r="E43" i="8"/>
  <c r="H42" i="8"/>
  <c r="F42" i="8"/>
  <c r="E42" i="8"/>
  <c r="H41" i="8"/>
  <c r="F41" i="8"/>
  <c r="E41" i="8"/>
  <c r="H40" i="8"/>
  <c r="F40" i="8"/>
  <c r="E40" i="8"/>
  <c r="H39" i="8"/>
  <c r="F39" i="8"/>
  <c r="E39" i="8"/>
  <c r="K19" i="8"/>
  <c r="H19" i="8"/>
  <c r="G19" i="8"/>
  <c r="F19" i="8"/>
  <c r="E19" i="8"/>
  <c r="K18" i="8"/>
  <c r="E18" i="8"/>
  <c r="K17" i="8"/>
  <c r="I17" i="8"/>
  <c r="H17" i="8"/>
  <c r="G17" i="8"/>
  <c r="F17" i="8"/>
  <c r="E17" i="8"/>
  <c r="K16" i="8"/>
  <c r="H16" i="8"/>
  <c r="E16" i="8"/>
  <c r="K15" i="8"/>
  <c r="I15" i="8"/>
  <c r="H15" i="8"/>
  <c r="G15" i="8"/>
  <c r="F15" i="8"/>
  <c r="E15" i="8"/>
  <c r="K14" i="8"/>
  <c r="I14" i="8"/>
  <c r="H14" i="8"/>
  <c r="G14" i="8"/>
  <c r="F14" i="8"/>
  <c r="E14" i="8"/>
  <c r="K13" i="8"/>
  <c r="I13" i="8"/>
  <c r="H13" i="8"/>
  <c r="G13" i="8"/>
  <c r="F13" i="8"/>
  <c r="E13" i="8"/>
  <c r="K12" i="8"/>
  <c r="I12" i="8"/>
  <c r="H12" i="8"/>
  <c r="G12" i="8"/>
  <c r="F12" i="8"/>
  <c r="E12" i="8"/>
  <c r="K11" i="8"/>
  <c r="I11" i="8"/>
  <c r="H11" i="8"/>
  <c r="G11" i="8"/>
  <c r="F11" i="8"/>
  <c r="E11" i="8"/>
  <c r="K10" i="8"/>
  <c r="I10" i="8"/>
  <c r="H10" i="8"/>
  <c r="G10" i="8"/>
  <c r="F10" i="8"/>
  <c r="E10" i="8"/>
  <c r="K9" i="8"/>
  <c r="I9" i="8"/>
  <c r="H9" i="8"/>
  <c r="G9" i="8"/>
  <c r="F9" i="8"/>
  <c r="E9" i="8"/>
  <c r="K8" i="8"/>
  <c r="I8" i="8"/>
  <c r="H8" i="8"/>
  <c r="G8" i="8"/>
  <c r="F8" i="8"/>
  <c r="E8" i="8"/>
  <c r="K7" i="8"/>
  <c r="I7" i="8"/>
  <c r="H7" i="8"/>
  <c r="G7" i="8"/>
  <c r="F7" i="8"/>
  <c r="E7" i="8"/>
  <c r="K6" i="8"/>
  <c r="I6" i="8"/>
  <c r="H6" i="8"/>
  <c r="G6" i="8"/>
  <c r="F6" i="8"/>
  <c r="E6" i="8"/>
  <c r="H43" i="7"/>
  <c r="F43" i="7"/>
  <c r="E43" i="7"/>
  <c r="H42" i="7"/>
  <c r="F42" i="7"/>
  <c r="E42" i="7"/>
  <c r="H41" i="7"/>
  <c r="F41" i="7"/>
  <c r="E41" i="7"/>
  <c r="H40" i="7"/>
  <c r="F40" i="7"/>
  <c r="E40" i="7"/>
  <c r="H39" i="7"/>
  <c r="F39" i="7"/>
  <c r="E39" i="7"/>
  <c r="K19" i="7"/>
  <c r="H19" i="7"/>
  <c r="G19" i="7"/>
  <c r="F19" i="7"/>
  <c r="E19" i="7"/>
  <c r="K18" i="7"/>
  <c r="E18" i="7"/>
  <c r="K17" i="7"/>
  <c r="I17" i="7"/>
  <c r="H17" i="7"/>
  <c r="G17" i="7"/>
  <c r="F17" i="7"/>
  <c r="E17" i="7"/>
  <c r="K16" i="7"/>
  <c r="H16" i="7"/>
  <c r="E16" i="7"/>
  <c r="K15" i="7"/>
  <c r="I15" i="7"/>
  <c r="H15" i="7"/>
  <c r="G15" i="7"/>
  <c r="F15" i="7"/>
  <c r="E15" i="7"/>
  <c r="K14" i="7"/>
  <c r="I14" i="7"/>
  <c r="H14" i="7"/>
  <c r="G14" i="7"/>
  <c r="F14" i="7"/>
  <c r="E14" i="7"/>
  <c r="K13" i="7"/>
  <c r="I13" i="7"/>
  <c r="H13" i="7"/>
  <c r="G13" i="7"/>
  <c r="F13" i="7"/>
  <c r="E13" i="7"/>
  <c r="K12" i="7"/>
  <c r="I12" i="7"/>
  <c r="H12" i="7"/>
  <c r="G12" i="7"/>
  <c r="F12" i="7"/>
  <c r="E12" i="7"/>
  <c r="K11" i="7"/>
  <c r="I11" i="7"/>
  <c r="H11" i="7"/>
  <c r="G11" i="7"/>
  <c r="F11" i="7"/>
  <c r="E11" i="7"/>
  <c r="K10" i="7"/>
  <c r="I10" i="7"/>
  <c r="H10" i="7"/>
  <c r="G10" i="7"/>
  <c r="F10" i="7"/>
  <c r="E10" i="7"/>
  <c r="K9" i="7"/>
  <c r="I9" i="7"/>
  <c r="H9" i="7"/>
  <c r="G9" i="7"/>
  <c r="F9" i="7"/>
  <c r="E9" i="7"/>
  <c r="K8" i="7"/>
  <c r="I8" i="7"/>
  <c r="H8" i="7"/>
  <c r="G8" i="7"/>
  <c r="F8" i="7"/>
  <c r="E8" i="7"/>
  <c r="K7" i="7"/>
  <c r="I7" i="7"/>
  <c r="H7" i="7"/>
  <c r="G7" i="7"/>
  <c r="F7" i="7"/>
  <c r="E7" i="7"/>
  <c r="K6" i="7"/>
  <c r="I6" i="7"/>
  <c r="H6" i="7"/>
  <c r="G6" i="7"/>
  <c r="F6" i="7"/>
  <c r="E6" i="7"/>
  <c r="H42" i="6"/>
  <c r="F42" i="6"/>
  <c r="E42" i="6"/>
  <c r="H41" i="6"/>
  <c r="F41" i="6"/>
  <c r="E41" i="6"/>
  <c r="H40" i="6"/>
  <c r="F40" i="6"/>
  <c r="E40" i="6"/>
  <c r="H39" i="6"/>
  <c r="F39" i="6"/>
  <c r="E39" i="6"/>
  <c r="H38" i="6"/>
  <c r="F38" i="6"/>
  <c r="E38" i="6"/>
  <c r="K19" i="6"/>
  <c r="H19" i="6"/>
  <c r="G19" i="6"/>
  <c r="F19" i="6"/>
  <c r="E19" i="6"/>
  <c r="K18" i="6"/>
  <c r="E18" i="6"/>
  <c r="K17" i="6"/>
  <c r="H17" i="6"/>
  <c r="E17" i="6"/>
  <c r="K16" i="6"/>
  <c r="I16" i="6"/>
  <c r="H16" i="6"/>
  <c r="G16" i="6"/>
  <c r="F16" i="6"/>
  <c r="E16" i="6"/>
  <c r="K15" i="6"/>
  <c r="I15" i="6"/>
  <c r="H15" i="6"/>
  <c r="G15" i="6"/>
  <c r="F15" i="6"/>
  <c r="E15" i="6"/>
  <c r="K14" i="6"/>
  <c r="I14" i="6"/>
  <c r="H14" i="6"/>
  <c r="G14" i="6"/>
  <c r="F14" i="6"/>
  <c r="E14" i="6"/>
  <c r="K13" i="6"/>
  <c r="I13" i="6"/>
  <c r="H13" i="6"/>
  <c r="G13" i="6"/>
  <c r="F13" i="6"/>
  <c r="E13" i="6"/>
  <c r="K12" i="6"/>
  <c r="I12" i="6"/>
  <c r="H12" i="6"/>
  <c r="G12" i="6"/>
  <c r="F12" i="6"/>
  <c r="E12" i="6"/>
  <c r="K11" i="6"/>
  <c r="I11" i="6"/>
  <c r="H11" i="6"/>
  <c r="G11" i="6"/>
  <c r="F11" i="6"/>
  <c r="E11" i="6"/>
  <c r="K10" i="6"/>
  <c r="I10" i="6"/>
  <c r="H10" i="6"/>
  <c r="G10" i="6"/>
  <c r="F10" i="6"/>
  <c r="E10" i="6"/>
  <c r="K9" i="6"/>
  <c r="I9" i="6"/>
  <c r="H9" i="6"/>
  <c r="G9" i="6"/>
  <c r="F9" i="6"/>
  <c r="E9" i="6"/>
  <c r="K8" i="6"/>
  <c r="I8" i="6"/>
  <c r="H8" i="6"/>
  <c r="G8" i="6"/>
  <c r="F8" i="6"/>
  <c r="E8" i="6"/>
  <c r="K7" i="6"/>
  <c r="I7" i="6"/>
  <c r="H7" i="6"/>
  <c r="G7" i="6"/>
  <c r="F7" i="6"/>
  <c r="E7" i="6"/>
  <c r="H42" i="5"/>
  <c r="F42" i="5"/>
  <c r="E42" i="5"/>
  <c r="H41" i="5"/>
  <c r="F41" i="5"/>
  <c r="E41" i="5"/>
  <c r="H40" i="5"/>
  <c r="F40" i="5"/>
  <c r="E40" i="5"/>
  <c r="H39" i="5"/>
  <c r="F39" i="5"/>
  <c r="E39" i="5"/>
  <c r="K19" i="5"/>
  <c r="H19" i="5"/>
  <c r="G19" i="5"/>
  <c r="F19" i="5"/>
  <c r="E19" i="5"/>
  <c r="K18" i="5"/>
  <c r="E18" i="5"/>
  <c r="K17" i="5"/>
  <c r="H17" i="5"/>
  <c r="E17" i="5"/>
  <c r="K16" i="5"/>
  <c r="I16" i="5"/>
  <c r="H16" i="5"/>
  <c r="G16" i="5"/>
  <c r="F16" i="5"/>
  <c r="E16" i="5"/>
  <c r="K15" i="5"/>
  <c r="I15" i="5"/>
  <c r="H15" i="5"/>
  <c r="G15" i="5"/>
  <c r="F15" i="5"/>
  <c r="E15" i="5"/>
  <c r="K14" i="5"/>
  <c r="I14" i="5"/>
  <c r="H14" i="5"/>
  <c r="G14" i="5"/>
  <c r="F14" i="5"/>
  <c r="E14" i="5"/>
  <c r="K13" i="5"/>
  <c r="I13" i="5"/>
  <c r="H13" i="5"/>
  <c r="G13" i="5"/>
  <c r="F13" i="5"/>
  <c r="E13" i="5"/>
  <c r="K12" i="5"/>
  <c r="I12" i="5"/>
  <c r="H12" i="5"/>
  <c r="G12" i="5"/>
  <c r="F12" i="5"/>
  <c r="E12" i="5"/>
  <c r="K11" i="5"/>
  <c r="I11" i="5"/>
  <c r="H11" i="5"/>
  <c r="G11" i="5"/>
  <c r="F11" i="5"/>
  <c r="E11" i="5"/>
  <c r="K10" i="5"/>
  <c r="I10" i="5"/>
  <c r="H10" i="5"/>
  <c r="G10" i="5"/>
  <c r="F10" i="5"/>
  <c r="E10" i="5"/>
  <c r="K9" i="5"/>
  <c r="I9" i="5"/>
  <c r="H9" i="5"/>
  <c r="G9" i="5"/>
  <c r="F9" i="5"/>
  <c r="E9" i="5"/>
  <c r="K8" i="5"/>
  <c r="I8" i="5"/>
  <c r="H8" i="5"/>
  <c r="G8" i="5"/>
  <c r="F8" i="5"/>
  <c r="E8" i="5"/>
  <c r="K7" i="5"/>
  <c r="I7" i="5"/>
  <c r="H7" i="5"/>
  <c r="G7" i="5"/>
  <c r="F7" i="5"/>
  <c r="E7" i="5"/>
  <c r="H42" i="4"/>
  <c r="F42" i="4"/>
  <c r="E42" i="4"/>
  <c r="H41" i="4"/>
  <c r="F41" i="4"/>
  <c r="E41" i="4"/>
  <c r="H40" i="4"/>
  <c r="F40" i="4"/>
  <c r="E40" i="4"/>
  <c r="H39" i="4"/>
  <c r="F39" i="4"/>
  <c r="E39" i="4"/>
  <c r="K19" i="4"/>
  <c r="H19" i="4"/>
  <c r="G19" i="4"/>
  <c r="F19" i="4"/>
  <c r="E19" i="4"/>
  <c r="K18" i="4"/>
  <c r="E18" i="4"/>
  <c r="K17" i="4"/>
  <c r="H17" i="4"/>
  <c r="E17" i="4"/>
  <c r="K16" i="4"/>
  <c r="I16" i="4"/>
  <c r="H16" i="4"/>
  <c r="G16" i="4"/>
  <c r="F16" i="4"/>
  <c r="E16" i="4"/>
  <c r="K15" i="4"/>
  <c r="I15" i="4"/>
  <c r="H15" i="4"/>
  <c r="G15" i="4"/>
  <c r="F15" i="4"/>
  <c r="E15" i="4"/>
  <c r="K14" i="4"/>
  <c r="I14" i="4"/>
  <c r="H14" i="4"/>
  <c r="G14" i="4"/>
  <c r="F14" i="4"/>
  <c r="E14" i="4"/>
  <c r="K13" i="4"/>
  <c r="I13" i="4"/>
  <c r="H13" i="4"/>
  <c r="G13" i="4"/>
  <c r="F13" i="4"/>
  <c r="E13" i="4"/>
  <c r="K12" i="4"/>
  <c r="I12" i="4"/>
  <c r="H12" i="4"/>
  <c r="G12" i="4"/>
  <c r="F12" i="4"/>
  <c r="E12" i="4"/>
  <c r="K11" i="4"/>
  <c r="I11" i="4"/>
  <c r="H11" i="4"/>
  <c r="G11" i="4"/>
  <c r="F11" i="4"/>
  <c r="E11" i="4"/>
  <c r="K10" i="4"/>
  <c r="I10" i="4"/>
  <c r="H10" i="4"/>
  <c r="G10" i="4"/>
  <c r="F10" i="4"/>
  <c r="E10" i="4"/>
  <c r="K9" i="4"/>
  <c r="I9" i="4"/>
  <c r="H9" i="4"/>
  <c r="G9" i="4"/>
  <c r="F9" i="4"/>
  <c r="E9" i="4"/>
  <c r="K8" i="4"/>
  <c r="I8" i="4"/>
  <c r="H8" i="4"/>
  <c r="G8" i="4"/>
  <c r="F8" i="4"/>
  <c r="E8" i="4"/>
  <c r="K7" i="4"/>
  <c r="I7" i="4"/>
  <c r="H7" i="4"/>
  <c r="G7" i="4"/>
  <c r="F7" i="4"/>
  <c r="E7" i="4"/>
  <c r="H14" i="3"/>
  <c r="E14" i="3"/>
  <c r="H13" i="3"/>
  <c r="F13" i="3"/>
  <c r="E13" i="3"/>
  <c r="H12" i="3"/>
  <c r="F12" i="3"/>
  <c r="E12" i="3"/>
  <c r="H11" i="3"/>
  <c r="F11" i="3"/>
  <c r="E11" i="3"/>
  <c r="H10" i="3"/>
  <c r="F10" i="3"/>
  <c r="E10" i="3"/>
  <c r="H9" i="3"/>
  <c r="F9" i="3"/>
  <c r="E9" i="3"/>
  <c r="H8" i="3"/>
  <c r="F8" i="3"/>
  <c r="E8" i="3"/>
  <c r="H7" i="3"/>
  <c r="F7" i="3"/>
  <c r="E7" i="3"/>
  <c r="H42" i="2"/>
  <c r="F42" i="2"/>
  <c r="E42" i="2"/>
  <c r="H41" i="2"/>
  <c r="F41" i="2"/>
  <c r="E41" i="2"/>
  <c r="H40" i="2"/>
  <c r="F40" i="2"/>
  <c r="E40" i="2"/>
  <c r="H39" i="2"/>
  <c r="F39" i="2"/>
  <c r="E39" i="2"/>
  <c r="K19" i="2"/>
  <c r="H19" i="2"/>
  <c r="G19" i="2"/>
  <c r="F19" i="2"/>
  <c r="E19" i="2"/>
  <c r="K18" i="2"/>
  <c r="E18" i="2"/>
  <c r="K17" i="2"/>
  <c r="H17" i="2"/>
  <c r="E17" i="2"/>
  <c r="K16" i="2"/>
  <c r="I16" i="2"/>
  <c r="H16" i="2"/>
  <c r="G16" i="2"/>
  <c r="F16" i="2"/>
  <c r="E16" i="2"/>
  <c r="K15" i="2"/>
  <c r="I15" i="2"/>
  <c r="H15" i="2"/>
  <c r="G15" i="2"/>
  <c r="F15" i="2"/>
  <c r="E15" i="2"/>
  <c r="K14" i="2"/>
  <c r="I14" i="2"/>
  <c r="H14" i="2"/>
  <c r="G14" i="2"/>
  <c r="F14" i="2"/>
  <c r="E14" i="2"/>
  <c r="K13" i="2"/>
  <c r="I13" i="2"/>
  <c r="H13" i="2"/>
  <c r="G13" i="2"/>
  <c r="F13" i="2"/>
  <c r="E13" i="2"/>
  <c r="K12" i="2"/>
  <c r="I12" i="2"/>
  <c r="H12" i="2"/>
  <c r="G12" i="2"/>
  <c r="F12" i="2"/>
  <c r="E12" i="2"/>
  <c r="K11" i="2"/>
  <c r="I11" i="2"/>
  <c r="H11" i="2"/>
  <c r="G11" i="2"/>
  <c r="F11" i="2"/>
  <c r="E11" i="2"/>
  <c r="K10" i="2"/>
  <c r="I10" i="2"/>
  <c r="H10" i="2"/>
  <c r="G10" i="2"/>
  <c r="F10" i="2"/>
  <c r="E10" i="2"/>
  <c r="K9" i="2"/>
  <c r="I9" i="2"/>
  <c r="H9" i="2"/>
  <c r="G9" i="2"/>
  <c r="F9" i="2"/>
  <c r="E9" i="2"/>
  <c r="K8" i="2"/>
  <c r="I8" i="2"/>
  <c r="H8" i="2"/>
  <c r="G8" i="2"/>
  <c r="F8" i="2"/>
  <c r="E8" i="2"/>
  <c r="K7" i="2"/>
  <c r="I7" i="2"/>
  <c r="H7" i="2"/>
  <c r="G7" i="2"/>
  <c r="F7" i="2"/>
  <c r="E7" i="2"/>
  <c r="H42" i="1"/>
  <c r="F42" i="1"/>
  <c r="E42" i="1"/>
  <c r="H41" i="1"/>
  <c r="F41" i="1"/>
  <c r="E41" i="1"/>
  <c r="H40" i="1"/>
  <c r="F40" i="1"/>
  <c r="E40" i="1"/>
  <c r="H39" i="1"/>
  <c r="F39" i="1"/>
  <c r="E39" i="1"/>
  <c r="K19" i="1"/>
  <c r="H19" i="1"/>
  <c r="G19" i="1"/>
  <c r="F19" i="1"/>
  <c r="E19" i="1"/>
  <c r="K18" i="1"/>
  <c r="E18" i="1"/>
  <c r="K17" i="1"/>
  <c r="H17" i="1"/>
  <c r="E17" i="1"/>
  <c r="K16" i="1"/>
  <c r="I16" i="1"/>
  <c r="H16" i="1"/>
  <c r="G16" i="1"/>
  <c r="F16" i="1"/>
  <c r="E16" i="1"/>
  <c r="K15" i="1"/>
  <c r="I15" i="1"/>
  <c r="H15" i="1"/>
  <c r="G15" i="1"/>
  <c r="F15" i="1"/>
  <c r="E15" i="1"/>
  <c r="K14" i="1"/>
  <c r="I14" i="1"/>
  <c r="H14" i="1"/>
  <c r="G14" i="1"/>
  <c r="F14" i="1"/>
  <c r="E14" i="1"/>
  <c r="K13" i="1"/>
  <c r="I13" i="1"/>
  <c r="H13" i="1"/>
  <c r="G13" i="1"/>
  <c r="F13" i="1"/>
  <c r="E13" i="1"/>
  <c r="K12" i="1"/>
  <c r="I12" i="1"/>
  <c r="H12" i="1"/>
  <c r="G12" i="1"/>
  <c r="F12" i="1"/>
  <c r="E12" i="1"/>
  <c r="K11" i="1"/>
  <c r="I11" i="1"/>
  <c r="H11" i="1"/>
  <c r="G11" i="1"/>
  <c r="F11" i="1"/>
  <c r="E11" i="1"/>
  <c r="K10" i="1"/>
  <c r="I10" i="1"/>
  <c r="H10" i="1"/>
  <c r="G10" i="1"/>
  <c r="F10" i="1"/>
  <c r="E10" i="1"/>
  <c r="K9" i="1"/>
  <c r="I9" i="1"/>
  <c r="H9" i="1"/>
  <c r="G9" i="1"/>
  <c r="F9" i="1"/>
  <c r="E9" i="1"/>
  <c r="K8" i="1"/>
  <c r="I8" i="1"/>
  <c r="H8" i="1"/>
  <c r="G8" i="1"/>
  <c r="F8" i="1"/>
  <c r="E8" i="1"/>
  <c r="K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<sst xmlns="http://schemas.openxmlformats.org/spreadsheetml/2006/main" count="1785" uniqueCount="570">
  <si>
    <t>COMPACT: 4'3" WIDE</t>
  </si>
  <si>
    <t>BASIC MODEL 
OPTIONS</t>
  </si>
  <si>
    <t>Aluminium frame, 
Integral base with drop door(s)</t>
  </si>
  <si>
    <t>Powder Coated
Options are extra</t>
  </si>
  <si>
    <r>
      <t>Size</t>
    </r>
    <r>
      <rPr>
        <sz val="14"/>
        <rFont val="Arial Narrow"/>
        <family val="2"/>
      </rPr>
      <t xml:space="preserve">
</t>
    </r>
    <r>
      <rPr>
        <sz val="8"/>
        <rFont val="Arial Narrow"/>
        <family val="2"/>
      </rPr>
      <t>Length x Width</t>
    </r>
  </si>
  <si>
    <t>Roof
Vents</t>
  </si>
  <si>
    <t>Standard
Door</t>
  </si>
  <si>
    <t>With 
Horticultural 
Glass</t>
  </si>
  <si>
    <t>With
Toughened 
Safety Glass</t>
  </si>
  <si>
    <t>With 
6mm Twin wall
Polycarbonate</t>
  </si>
  <si>
    <t>Bar
Capping
(TG only)</t>
  </si>
  <si>
    <t>Hybrid
Panels
(coloured)</t>
  </si>
  <si>
    <t>Dark
Green
Only</t>
  </si>
  <si>
    <t>All Other
Elite
Colours</t>
  </si>
  <si>
    <t>Double
Drop
Doors</t>
  </si>
  <si>
    <t>4’5” x 4’3”</t>
  </si>
  <si>
    <t>6’5” x 4’3”</t>
  </si>
  <si>
    <t>8’5” x 4’3”</t>
  </si>
  <si>
    <t>10’5” x 4’3”</t>
  </si>
  <si>
    <t>12’6” x 4’3”</t>
  </si>
  <si>
    <t>14’6" x 4’3”</t>
  </si>
  <si>
    <t>16’6” x 4’3”</t>
  </si>
  <si>
    <t>18’6” x 4’3”</t>
  </si>
  <si>
    <t>20’6” x 4’3”</t>
  </si>
  <si>
    <t>Extra double doors in the rear end</t>
  </si>
  <si>
    <t>/</t>
  </si>
  <si>
    <t>Soft Soil Support</t>
  </si>
  <si>
    <t>R-TYPE</t>
  </si>
  <si>
    <t>COMPACT PACKAGE</t>
  </si>
  <si>
    <t>INCLUDES AS STANDARD</t>
  </si>
  <si>
    <t>PACKAGE EXTRAS</t>
  </si>
  <si>
    <t>Integral aluminium base with dropped doors</t>
  </si>
  <si>
    <t>Diamond shelf to length - 2 slat</t>
  </si>
  <si>
    <t>Double Dropped Doors</t>
  </si>
  <si>
    <t>Diamond staging to length - 3 slat</t>
  </si>
  <si>
    <t>At least one roof vent</t>
  </si>
  <si>
    <t>One 5 blade louvre</t>
  </si>
  <si>
    <t>Integral Gutters</t>
  </si>
  <si>
    <t>One automatic roof vent opener</t>
  </si>
  <si>
    <t>One automatic louvre opener</t>
  </si>
  <si>
    <t>Standard rainwater collection kit</t>
  </si>
  <si>
    <t>Grow Hooks (6)</t>
  </si>
  <si>
    <t>Powder Coated Options are extra</t>
  </si>
  <si>
    <r>
      <t>Size</t>
    </r>
    <r>
      <rPr>
        <sz val="14"/>
        <rFont val="Arial Narrow"/>
        <family val="2"/>
      </rPr>
      <t xml:space="preserve">
</t>
    </r>
    <r>
      <rPr>
        <sz val="9"/>
        <rFont val="Arial Narrow"/>
        <family val="2"/>
      </rPr>
      <t>Length x Width</t>
    </r>
  </si>
  <si>
    <t>Double
Drop
Door</t>
  </si>
  <si>
    <t>10'5" x 4'3"</t>
  </si>
  <si>
    <t>MAXIM: 4'3" WIDE</t>
  </si>
  <si>
    <t>Hybrid 
Panels
(coloured)</t>
  </si>
  <si>
    <t>MAXIM PACKAGE</t>
  </si>
  <si>
    <t>THE EDGE 400 - 4'3" WIDE</t>
  </si>
  <si>
    <t>Aluminium frame
Integral Base with drop door(s)</t>
  </si>
  <si>
    <t>Single
Roof
Vent</t>
  </si>
  <si>
    <t xml:space="preserve">5 Blade
Louvre </t>
  </si>
  <si>
    <t>4mm Toughened 
Safety Glass</t>
  </si>
  <si>
    <t>6mm Twin 
Wall Polycarbonate</t>
  </si>
  <si>
    <t>Double
Drop
Doors
on the
Length</t>
  </si>
  <si>
    <t>Extra double doors</t>
  </si>
  <si>
    <t>THE EDGE 400 comes as standard with:</t>
  </si>
  <si>
    <t>Unlimited lengths available from 8'</t>
  </si>
  <si>
    <t>Titan heavy duty bar throughout</t>
  </si>
  <si>
    <t>4mm thick Toughened Safety Glass throughout</t>
  </si>
  <si>
    <t>Bar Capping</t>
  </si>
  <si>
    <t>One 5 Blade Louvre</t>
  </si>
  <si>
    <t xml:space="preserve">Double Doors on the Length </t>
  </si>
  <si>
    <t>Low Threshold with Cambered Cill</t>
  </si>
  <si>
    <t>STREAMLINE: 5'3" WIDE</t>
  </si>
  <si>
    <t>4’5” x 5’3”</t>
  </si>
  <si>
    <t>6’5” x 5’3”</t>
  </si>
  <si>
    <t>8’5” x 5’3”</t>
  </si>
  <si>
    <t>10’5” x 5’3”</t>
  </si>
  <si>
    <t>12’6” x 5’3”</t>
  </si>
  <si>
    <t>14’6” x 5’3”</t>
  </si>
  <si>
    <t>16’6” x 5’3”</t>
  </si>
  <si>
    <t>18’6” x 5’3”</t>
  </si>
  <si>
    <t>20’6” x 5’3”</t>
  </si>
  <si>
    <t>STREAMLINE PACKAGE</t>
  </si>
  <si>
    <t>Diamond staging to length - 5 slat</t>
  </si>
  <si>
    <t>10'5" x 5'3"</t>
  </si>
  <si>
    <t>DELTA: 5'3" WIDE</t>
  </si>
  <si>
    <t>DELTA PACKAGE</t>
  </si>
  <si>
    <t>CRAFTSMAN: 6'3" WIDE</t>
  </si>
  <si>
    <t>Single
Drop
Door</t>
  </si>
  <si>
    <t>4’4” x 6’3”</t>
  </si>
  <si>
    <t>6’4” x 6’3”</t>
  </si>
  <si>
    <t>8’5” x 6’3”</t>
  </si>
  <si>
    <t>10’5” x 6’3”</t>
  </si>
  <si>
    <t>12’6” x 6’3”</t>
  </si>
  <si>
    <t>14’6” x 6’3”</t>
  </si>
  <si>
    <t>16’6” x 6’3”</t>
  </si>
  <si>
    <t>18’6” x 6’3”</t>
  </si>
  <si>
    <t>20’6” x 6’3”</t>
  </si>
  <si>
    <t>Extra single door in the rear end</t>
  </si>
  <si>
    <t>CRAFTSMAN PACKAGE</t>
  </si>
  <si>
    <t>Single Dropped Door</t>
  </si>
  <si>
    <t>HIGH EAVE: 6'3" WIDE</t>
  </si>
  <si>
    <t>Extra single door in the rear gable</t>
  </si>
  <si>
    <t>Partition with Double Door</t>
  </si>
  <si>
    <t>HIGH EAVE PACKAGE</t>
  </si>
  <si>
    <t>STRATA: 6'3" WIDE</t>
  </si>
  <si>
    <t>Extra double door in the rear end</t>
  </si>
  <si>
    <t>STRATA PACKAGE</t>
  </si>
  <si>
    <t>GX 600 - 6'3" WIDE</t>
  </si>
  <si>
    <t>Aluminium frame, with drop doors
and Bar Capping</t>
  </si>
  <si>
    <t>Double
Roof
Vents</t>
  </si>
  <si>
    <t>Side 
Louvre</t>
  </si>
  <si>
    <t>4'5" x 6'3"</t>
  </si>
  <si>
    <t>6’5” x 6’3”</t>
  </si>
  <si>
    <t>Partition with Single Door</t>
  </si>
  <si>
    <t>EXTRAS</t>
  </si>
  <si>
    <t>Alloy</t>
  </si>
  <si>
    <r>
      <t xml:space="preserve">Coloured </t>
    </r>
    <r>
      <rPr>
        <sz val="6"/>
        <rFont val="Arial Narrow"/>
        <family val="2"/>
      </rPr>
      <t xml:space="preserve">  (extra)</t>
    </r>
  </si>
  <si>
    <t>KICK PLATES VENTED</t>
  </si>
  <si>
    <t>KICK PLATES PLAIN</t>
  </si>
  <si>
    <t>Extra DOUBLE ROOF VENT</t>
  </si>
  <si>
    <t>GX 600 PACKAGE</t>
  </si>
  <si>
    <t>At least one double roof vent</t>
  </si>
  <si>
    <t>Two 5 blade louvre</t>
  </si>
  <si>
    <t>One Bayliss MK 7 auto roof vent opener</t>
  </si>
  <si>
    <t>Integral gutters</t>
  </si>
  <si>
    <t>Two automatic louvre opener</t>
  </si>
  <si>
    <t>TITAN 600 - 6'3" WIDE</t>
  </si>
  <si>
    <t>Aluminium frame, 
Integral base with drop door(s),
 and Bar Capping</t>
  </si>
  <si>
    <t xml:space="preserve">10 Blade
Louvre </t>
  </si>
  <si>
    <t>4mm With
Toughened Glass</t>
  </si>
  <si>
    <t>With
6mm Twin wall
Polycarbonate</t>
  </si>
  <si>
    <t>TITAN 600 PACKAGE</t>
  </si>
  <si>
    <t xml:space="preserve">Integral aluminium base </t>
  </si>
  <si>
    <t>One 10 blade louvre</t>
  </si>
  <si>
    <t>Cantilevers on every bar</t>
  </si>
  <si>
    <t>Door Lock and handle</t>
  </si>
  <si>
    <t>Single
Roof
Vents</t>
  </si>
  <si>
    <t>With 
Toughened  
Glass</t>
  </si>
  <si>
    <t>THE EDGE 600 - 6'3" WIDE</t>
  </si>
  <si>
    <t>THE EDGE 600 comes as standard with:</t>
  </si>
  <si>
    <t>4mm thick Toughened Saftety Glass throughout</t>
  </si>
  <si>
    <t>6'3" FEATURED DWARF WALL</t>
  </si>
  <si>
    <t>Aluminium Frame</t>
  </si>
  <si>
    <t>With
Toughened Safety Glass</t>
  </si>
  <si>
    <t>WIDTH</t>
  </si>
  <si>
    <t>1912 mm</t>
  </si>
  <si>
    <t>The 6'3" wide featured Dwarf Wall is where
the eaves height is part brickwork
and the remainder aluminium and glazing.
The greenhouse fits into a 
dwarf wall height of 762mm 
and the single door
is then dropped into the wall opening to 
create a low threshold access</t>
  </si>
  <si>
    <t>DOOR WIDTH</t>
  </si>
  <si>
    <t>644 mm</t>
  </si>
  <si>
    <t>BRICK WALL HEIGHT</t>
  </si>
  <si>
    <t>762 mm</t>
  </si>
  <si>
    <t>EAVES HEIGHT</t>
  </si>
  <si>
    <t>1492 mm</t>
  </si>
  <si>
    <t>RIDGE HEIGHT</t>
  </si>
  <si>
    <t>2515 mm</t>
  </si>
  <si>
    <t>ANY GREENHOUSE CAN BE CUSTOMISED 
TO GO ON A  DWARF WALL</t>
  </si>
  <si>
    <t>You specify your precise brick and eaves height.  
Elite adjust the greenhouse or lean-to from our comprehensive range to your exact requirements.
Please note: The width or pitch of the roof cannot be altered.  
Elite will supply a detailed base plan upon receipt of order.
Please contact the office for a price</t>
  </si>
  <si>
    <t>THYME 6 - 6'3" WIDE</t>
  </si>
  <si>
    <t>INTEGRAL BASE</t>
  </si>
  <si>
    <t>Bar 
Capping</t>
  </si>
  <si>
    <t>DWARF WALL</t>
  </si>
  <si>
    <t>VANTAGE: 7'5" WIDE</t>
  </si>
  <si>
    <t>4’5” x 7’5”</t>
  </si>
  <si>
    <t>6’5” x 7’5”</t>
  </si>
  <si>
    <t>8’5” x 7’5”</t>
  </si>
  <si>
    <t>10’5” x 7’5”</t>
  </si>
  <si>
    <t>12’6” x 7’5”</t>
  </si>
  <si>
    <t>14’6” x 7’5”</t>
  </si>
  <si>
    <t>16’6” x 7’5”</t>
  </si>
  <si>
    <t>18’6” x 7’5”</t>
  </si>
  <si>
    <t>20’7” x 7’5”</t>
  </si>
  <si>
    <t>Partition with double door</t>
  </si>
  <si>
    <t>VANTAGE PACKAGE</t>
  </si>
  <si>
    <t>Diamond staging to length - 7 slat</t>
  </si>
  <si>
    <t>TITAN 700 - 7'5" WIDE</t>
  </si>
  <si>
    <t>With
4mm Toughened Glass</t>
  </si>
  <si>
    <t>TITAN 700 PACKAGE</t>
  </si>
  <si>
    <t>With 
Toughened 
Glass</t>
  </si>
  <si>
    <t>BELMONT: 8'5" WIDE</t>
  </si>
  <si>
    <t>4’5” x 8’5”</t>
  </si>
  <si>
    <t>6’5” x 8’5”</t>
  </si>
  <si>
    <t>8’5” x 8’5”</t>
  </si>
  <si>
    <t>10’5” x 8’5”</t>
  </si>
  <si>
    <t>12’6” x 8’5”</t>
  </si>
  <si>
    <t>14’6” x 8’5”</t>
  </si>
  <si>
    <t>16’6” x 8’5”</t>
  </si>
  <si>
    <t>18’6” x 8’5”</t>
  </si>
  <si>
    <t>20’6” x 8’5”</t>
  </si>
  <si>
    <t>Extra door making double, 
or extra single door</t>
  </si>
  <si>
    <t>BELMONT PACKAGE</t>
  </si>
  <si>
    <t>GX 800 - 8'5" WIDE</t>
  </si>
  <si>
    <t>Partition with Double door</t>
  </si>
  <si>
    <t>Coloured   (extra)</t>
  </si>
  <si>
    <t>GX 800 PACKAGE</t>
  </si>
  <si>
    <t>TITAN 800 - 8'5" WIDE</t>
  </si>
  <si>
    <t>TITAN 800 PACKAGE</t>
  </si>
  <si>
    <t>THE EDGE 800 - 8'5" WIDE</t>
  </si>
  <si>
    <t>4mm Toughened
 Safety Glass
(6mm  Polycarbonate Roof)</t>
  </si>
  <si>
    <t>THE EDGE 800 comes as standard with:</t>
  </si>
  <si>
    <t xml:space="preserve">4mm thick Toughened Saftety Glass throughout </t>
  </si>
  <si>
    <t>(6mm Polycarbonate in the roof only of The Edge 800)</t>
  </si>
  <si>
    <t>8'5" FEATURED DWARF WALL</t>
  </si>
  <si>
    <t>2570 mm</t>
  </si>
  <si>
    <t>The 8'5"" wide featured Dwarf Wall is where
the eaves height is part brickwork
and the remainder aluminium and glazing.
The greenhouse fits into a 
dwarf wall height of 762mm 
and the double doors
are then dropped into the wall opening to 
create a low threshold access</t>
  </si>
  <si>
    <t>955 mm</t>
  </si>
  <si>
    <t>1662 mm</t>
  </si>
  <si>
    <t>2728 mm</t>
  </si>
  <si>
    <t>THYME 8 - 8'5" WIDE</t>
  </si>
  <si>
    <t>18’5” x 8’5”</t>
  </si>
  <si>
    <t>20’5” x 8’5”</t>
  </si>
  <si>
    <t>ZENITH 800 - 8'5" WIDE</t>
  </si>
  <si>
    <t>9'6" X 8'5"</t>
  </si>
  <si>
    <t>12'7" X 8'5"</t>
  </si>
  <si>
    <t>15'7" X 8'5"</t>
  </si>
  <si>
    <t>18'8" X 8'5"</t>
  </si>
  <si>
    <t>ZENITH 800 models come as standard with:</t>
  </si>
  <si>
    <t>Double Doors with ground level access</t>
  </si>
  <si>
    <t>Integral Aluminium Base</t>
  </si>
  <si>
    <t>One 10 Blade louvre vent</t>
  </si>
  <si>
    <t>At least two roof vent</t>
  </si>
  <si>
    <t>Automatic Roof Vents Openers on every roof vent</t>
  </si>
  <si>
    <t>Crestings and Finials</t>
  </si>
  <si>
    <t>Extra wide gutter including Rainwater Kit</t>
  </si>
  <si>
    <t>Door Handle and Door Lock with Key</t>
  </si>
  <si>
    <t>Canopy Seals</t>
  </si>
  <si>
    <t>SUPREME - 10'5" WIDE</t>
  </si>
  <si>
    <t>BASIC MODEL
OPTIONS</t>
  </si>
  <si>
    <t>Aluminium frame with Double Door</t>
  </si>
  <si>
    <t>Frame</t>
  </si>
  <si>
    <t>BIB with dropped Door</t>
  </si>
  <si>
    <t>4’5” x10’5”</t>
  </si>
  <si>
    <t>6’5” x 10’5”</t>
  </si>
  <si>
    <t>8’5” x 10’5”</t>
  </si>
  <si>
    <t>10’5” x 10’5”</t>
  </si>
  <si>
    <t>12’6” x10’5”</t>
  </si>
  <si>
    <t>14’6” x 10’5”</t>
  </si>
  <si>
    <t>16’6” x 10’5”</t>
  </si>
  <si>
    <t>18’6” x 10’5”</t>
  </si>
  <si>
    <t>20’6” x 10’5”</t>
  </si>
  <si>
    <t>Double door in the rear end</t>
  </si>
  <si>
    <t>CLASSIQUE - 12'5" WIDE</t>
  </si>
  <si>
    <t>4’5” x 12’5”</t>
  </si>
  <si>
    <t>6’5” x 12’5”</t>
  </si>
  <si>
    <t>8’5” x 12’5”</t>
  </si>
  <si>
    <t>10’5” x 12’5”</t>
  </si>
  <si>
    <t>12’6” x12’5”</t>
  </si>
  <si>
    <t>14’6” x 12’5”</t>
  </si>
  <si>
    <t>16’6” x 12’5”</t>
  </si>
  <si>
    <t>18’6” x 12’5”</t>
  </si>
  <si>
    <t>20’6” x 12’5”</t>
  </si>
  <si>
    <t>BASE INFO FOR SUPREME AND CLASSIQUE</t>
  </si>
  <si>
    <t>As an optional extra, Elite offer an integral base with dropped double doors</t>
  </si>
  <si>
    <t xml:space="preserve">Alternatively build a brick base to the exact specification
As an optional extra the double doors can be dropped into the brick base  </t>
  </si>
  <si>
    <t>TITAN 1000 - 10'5" WIDE</t>
  </si>
  <si>
    <t>Aluminium frame, 
with Double Doors
 and Bar Capping</t>
  </si>
  <si>
    <t>Integral Base
with Dropped Doors</t>
  </si>
  <si>
    <t>Double
Doors</t>
  </si>
  <si>
    <t>BASE INFO</t>
  </si>
  <si>
    <t xml:space="preserve">Alternatively build a brick base to the exact specification.  
As an optional extra the double doors can be dropped into the brick base </t>
  </si>
  <si>
    <t>TITAN 1200 - 12'5" WIDE</t>
  </si>
  <si>
    <t>SMALL BUILDINGS</t>
  </si>
  <si>
    <t>EASY GROW: 
2'3" Wide</t>
  </si>
  <si>
    <t>Aluminium frame</t>
  </si>
  <si>
    <t>No of
Doors</t>
  </si>
  <si>
    <t>Separate 
Base 
Plinth</t>
  </si>
  <si>
    <t>4’5” x 2’3”</t>
  </si>
  <si>
    <t>1 Single</t>
  </si>
  <si>
    <t>6’5” x 2’3”</t>
  </si>
  <si>
    <t>8’5” x 2’3”</t>
  </si>
  <si>
    <t>1 Double</t>
  </si>
  <si>
    <t>10’6” x 2’3”</t>
  </si>
  <si>
    <t>2 Single</t>
  </si>
  <si>
    <t>12’6” x 2’3”</t>
  </si>
  <si>
    <t>BASE INFO FOR THE EASYGROW</t>
  </si>
  <si>
    <t>Flat Cills are available</t>
  </si>
  <si>
    <t xml:space="preserve">As an optional extra, Elite offer an 5" tall separate aluminium base.  </t>
  </si>
  <si>
    <t xml:space="preserve">The door(s) can be dropped into the aluminium or brick base </t>
  </si>
  <si>
    <t>Alternativley build a brick base to the exact specification</t>
  </si>
  <si>
    <t>Single Door</t>
  </si>
  <si>
    <t>Double Doors</t>
  </si>
  <si>
    <t>WINDOW 
GARDEN</t>
  </si>
  <si>
    <t>Extra Tray</t>
  </si>
  <si>
    <t>Extra 
Tray</t>
  </si>
  <si>
    <t>Bar
Capping</t>
  </si>
  <si>
    <t>3'10"</t>
  </si>
  <si>
    <t>WINDSOR Lean to</t>
  </si>
  <si>
    <t>Aluminium Frame with Single Door</t>
  </si>
  <si>
    <t>Separate Base Plinth</t>
  </si>
  <si>
    <t>4’5” x 4’4”</t>
  </si>
  <si>
    <t>6’5” x 4’4”</t>
  </si>
  <si>
    <t>8’5” x 4’4”</t>
  </si>
  <si>
    <t>10’5” x 4’4”</t>
  </si>
  <si>
    <t>12’6” x 4’4”</t>
  </si>
  <si>
    <t>14’6” x 4’4”</t>
  </si>
  <si>
    <t>16’6” x 4’4”</t>
  </si>
  <si>
    <t>18’6” x 4’4”</t>
  </si>
  <si>
    <t>20’6” x 4’4”</t>
  </si>
  <si>
    <t>Extra single door</t>
  </si>
  <si>
    <t>BASE INFO FOR THE WINDSOR</t>
  </si>
  <si>
    <t>WINDSOR PACKAGE</t>
  </si>
  <si>
    <t xml:space="preserve">Separate 5" Aluminium Base </t>
  </si>
  <si>
    <t>Lean-to rainwater collection kit</t>
  </si>
  <si>
    <t>With 
Toughend 
Glass</t>
  </si>
  <si>
    <t>6'5" x 4'4"</t>
  </si>
  <si>
    <t>8'5" x 4'4"</t>
  </si>
  <si>
    <t>10'5" x 4'4"</t>
  </si>
  <si>
    <t>KENSINGTON 4 LEAN TO - 4'5" WIDE</t>
  </si>
  <si>
    <t>6’5” x 4’5”</t>
  </si>
  <si>
    <t>8’5” x 4’5”</t>
  </si>
  <si>
    <t>10’5” x 4’5”</t>
  </si>
  <si>
    <t>12’6” x 4’5”</t>
  </si>
  <si>
    <t>14’6” x 4’5”</t>
  </si>
  <si>
    <t>16’6” x 4’5”</t>
  </si>
  <si>
    <t>18’6” x 4’5”</t>
  </si>
  <si>
    <t>20’6” x 4’5”</t>
  </si>
  <si>
    <t>Extra door making double
or extra single door</t>
  </si>
  <si>
    <t>Partition with Single door</t>
  </si>
  <si>
    <t>KENSINGTON 6 LEAN TO - 6'5" WIDE</t>
  </si>
  <si>
    <t>6’5” x 6’5”</t>
  </si>
  <si>
    <t>8’5” x 6’5”</t>
  </si>
  <si>
    <t>10’5” x 6’5”</t>
  </si>
  <si>
    <t>12’6” x 6’5”</t>
  </si>
  <si>
    <t>14’6” x 6’5”</t>
  </si>
  <si>
    <t>16’6” x 6’5”</t>
  </si>
  <si>
    <t>18’6” x 6’5”</t>
  </si>
  <si>
    <t>20’6” x 6’5”</t>
  </si>
  <si>
    <t>BASE INFO FOR THE KENSINGTON 4' &amp; 6'</t>
  </si>
  <si>
    <t>As an optional extra, Elite offer an 5" tall separate aluminium base</t>
  </si>
  <si>
    <t>Please advise door position when ordering a Lean-to</t>
  </si>
  <si>
    <t>TITAN K800 LEAN TO - 8'5" WIDE</t>
  </si>
  <si>
    <t>K800</t>
  </si>
  <si>
    <t>Aluminium Frame
 with Double Doors</t>
  </si>
  <si>
    <t>Base with 
Dropped Door</t>
  </si>
  <si>
    <t>Integral Base with Dropped Door</t>
  </si>
  <si>
    <t>BASE INFO FOR TITAN K800 LEAN TO</t>
  </si>
  <si>
    <t xml:space="preserve">Built with flat cills, no base is required </t>
  </si>
  <si>
    <t>If you do require a base as an optional extra, Elite offer an integral base with dropped doors</t>
  </si>
  <si>
    <t>K800 Lean to comes as standard with:</t>
  </si>
  <si>
    <t>Tall Double Door - front, or gable position - Please advise the door position</t>
  </si>
  <si>
    <t>1 - 5 Blade Louvre</t>
  </si>
  <si>
    <t>At least 1 Roof Vent</t>
  </si>
  <si>
    <t>Door Lock &amp; Handle</t>
  </si>
  <si>
    <t>1 - 8' Long Diamond Shelf</t>
  </si>
  <si>
    <t>High Tensile Nuts &amp; Bolts</t>
  </si>
  <si>
    <t>ACCESSORIES</t>
  </si>
  <si>
    <t>ALLOY</t>
  </si>
  <si>
    <t>MANUAL VENTS</t>
  </si>
  <si>
    <t>QTY</t>
  </si>
  <si>
    <t>Roof Vent</t>
  </si>
  <si>
    <t>5 Blade Louvre Frame Only</t>
  </si>
  <si>
    <t>5 Blade Louvre with Toughened Safety Glass</t>
  </si>
  <si>
    <t>5 Blade Louvre with 4mm Polycarbonate</t>
  </si>
  <si>
    <t>5 Blade Louvre with Aluminium Blades</t>
  </si>
  <si>
    <t>10 Blade Louvre Frame Only</t>
  </si>
  <si>
    <t>10 Blade Louvre with Toughened Safety Glass</t>
  </si>
  <si>
    <t>10 Blade Louvre with 4mm Polycarbonate</t>
  </si>
  <si>
    <t>10 Blade Louvre with Aluminium Blades</t>
  </si>
  <si>
    <t>AUTOMATION</t>
  </si>
  <si>
    <t xml:space="preserve">Elite Automatic Roof Vent Opener </t>
  </si>
  <si>
    <t>Bayliss MK 7 Automatic Roof Vent</t>
  </si>
  <si>
    <t>Bayliss XL Automatic Roof Vent</t>
  </si>
  <si>
    <t>Louvre Automatic Side Vent (Automatic Only)</t>
  </si>
  <si>
    <t>Spare Cylinder for Elite Opener</t>
  </si>
  <si>
    <t>Spare Cylinder for Bayliss MK7</t>
  </si>
  <si>
    <t>Spare Cylinder for Bayliss XL</t>
  </si>
  <si>
    <t>RAINWATER COLLECTION</t>
  </si>
  <si>
    <t>Standard Rainwater Kit</t>
  </si>
  <si>
    <t>Lean-to Rainwater Kit</t>
  </si>
  <si>
    <t>P' Clip &amp; Fitting</t>
  </si>
  <si>
    <t>Stop End</t>
  </si>
  <si>
    <t>Straight Connector</t>
  </si>
  <si>
    <t>Swept Tee</t>
  </si>
  <si>
    <t>Waste Pipe - 1m</t>
  </si>
  <si>
    <t>Waste Pipe - 3m</t>
  </si>
  <si>
    <t>210 Litre Water Barrel</t>
  </si>
  <si>
    <t>210 Litre Water Barrel Stand</t>
  </si>
  <si>
    <t>100 Litre Water Barrel</t>
  </si>
  <si>
    <t>100 Litre Water Barrel Stand</t>
  </si>
  <si>
    <t>Spare Tap</t>
  </si>
  <si>
    <t>Drippa Bag</t>
  </si>
  <si>
    <t>Rain Gauge</t>
  </si>
  <si>
    <t>DIAMOND STAGING / SHELVING</t>
  </si>
  <si>
    <t>Diamond 8" Wide - 2 Slat Shelf - 4' Long</t>
  </si>
  <si>
    <t>Diamond 8" Wide - 2 Slat Shelf - 6' Long</t>
  </si>
  <si>
    <t xml:space="preserve">Diamond 8" Wide - 2 Slat Shelf - 8' Long </t>
  </si>
  <si>
    <t>Diamond 11" Wide - 3 Slat Staging - 4' Long</t>
  </si>
  <si>
    <t>Diamond 11" Wide - 3 Slat Staging - 6' Long</t>
  </si>
  <si>
    <t>Diamond 11" Wide - 3 Slat Staging - 8' Long</t>
  </si>
  <si>
    <t>Diamond 19" Wide - 5 Slat Staging - 4' Long</t>
  </si>
  <si>
    <t>Diamond 19" Wide - 5 Slat Staging - 6' Long</t>
  </si>
  <si>
    <t>Diamond 19" Wide - 5 Slat Staging - 8' Long</t>
  </si>
  <si>
    <t>Diamond 26" Wide - 7 Slat Staging - 4' Long</t>
  </si>
  <si>
    <t>Diamond 26" Wide - 7 Slat Staging - 6' Long</t>
  </si>
  <si>
    <t>Diamond 26" Wide - 7 Slat Staging - 8' Long</t>
  </si>
  <si>
    <t>Independent 10" Wide Shelf Brackets</t>
  </si>
  <si>
    <t>MODULAR STAGING</t>
  </si>
  <si>
    <t>1 Bay</t>
  </si>
  <si>
    <t>2 Bay</t>
  </si>
  <si>
    <t>3 Bay</t>
  </si>
  <si>
    <t>4 Bay</t>
  </si>
  <si>
    <t>5 Bay</t>
  </si>
  <si>
    <t>6 Bay</t>
  </si>
  <si>
    <t>7 Bay</t>
  </si>
  <si>
    <t>1'11"</t>
  </si>
  <si>
    <t>5'9"</t>
  </si>
  <si>
    <t>7'8"</t>
  </si>
  <si>
    <t>9'6"</t>
  </si>
  <si>
    <t>11'5"</t>
  </si>
  <si>
    <t>13'4"</t>
  </si>
  <si>
    <t>1'8"</t>
  </si>
  <si>
    <t>3'4"</t>
  </si>
  <si>
    <t>5'0"</t>
  </si>
  <si>
    <t>6'8"</t>
  </si>
  <si>
    <t>8'4"</t>
  </si>
  <si>
    <t>10'0"</t>
  </si>
  <si>
    <t>11'8"</t>
  </si>
  <si>
    <t>SEED FRAMES</t>
  </si>
  <si>
    <t>Seed Tray Frame - 3 Tier - 6 Trays</t>
  </si>
  <si>
    <t>Seed Tray Frame - 3 Tier - 9 Trays</t>
  </si>
  <si>
    <t>Seed Tray Frame - 3 Tier - 12 Trays</t>
  </si>
  <si>
    <t>Seed Tray Frame - 5 Tier - 15 Trays</t>
  </si>
  <si>
    <t xml:space="preserve">WORK BENCHES </t>
  </si>
  <si>
    <t>Potting Bench</t>
  </si>
  <si>
    <t>All Slatted Bench</t>
  </si>
  <si>
    <t>Handy Rack Inc 5 "S" Hooks</t>
  </si>
  <si>
    <t>Grow bag Tray</t>
  </si>
  <si>
    <t>Greenhouse Bin Seat</t>
  </si>
  <si>
    <t>Leaf Eazi</t>
  </si>
  <si>
    <t>BASE MATERIALS</t>
  </si>
  <si>
    <t xml:space="preserve">Brick Base Anchor Kit </t>
  </si>
  <si>
    <t xml:space="preserve">Long Angle Brackets </t>
  </si>
  <si>
    <t xml:space="preserve">Base Legs </t>
  </si>
  <si>
    <t>CANTILEVERS</t>
  </si>
  <si>
    <t>12" Long</t>
  </si>
  <si>
    <t>24" Long</t>
  </si>
  <si>
    <t>36" Long</t>
  </si>
  <si>
    <t>HEATERS</t>
  </si>
  <si>
    <t>Electric Slimline</t>
  </si>
  <si>
    <t>Paraffin - Super Warm 5</t>
  </si>
  <si>
    <t>Gas - Blue Flame - 1.9KW</t>
  </si>
  <si>
    <t>CRESTINGS &amp; FINIALS</t>
  </si>
  <si>
    <t>Crestings &amp; Finials - 4' Long</t>
  </si>
  <si>
    <t>Crestings &amp; Finials - 6' Long</t>
  </si>
  <si>
    <t>Crestings &amp; Finials - 8' Long</t>
  </si>
  <si>
    <t>Crestings &amp; Finials - 10' Long</t>
  </si>
  <si>
    <t>Crestings &amp; Finials - 12' Long</t>
  </si>
  <si>
    <t>Crestings &amp; Finials - 14' Long</t>
  </si>
  <si>
    <t>Crestings &amp; Finials - 16' Long</t>
  </si>
  <si>
    <t>Crestings &amp; Finials - 18' Long</t>
  </si>
  <si>
    <t>Crestings &amp; Finials - 20' Long</t>
  </si>
  <si>
    <t>INSULATION &amp; SHADING</t>
  </si>
  <si>
    <t>Netting - Inc 30 Lining Hooks Clips</t>
  </si>
  <si>
    <t>Bubble Plastic - Inc 30 Lining Hooks Clips</t>
  </si>
  <si>
    <t xml:space="preserve">Plastic Hooks </t>
  </si>
  <si>
    <t>Insulation Shading Clips</t>
  </si>
  <si>
    <t xml:space="preserve">Spacers </t>
  </si>
  <si>
    <t xml:space="preserve">Lining Hooks </t>
  </si>
  <si>
    <t>THERMOMETERS</t>
  </si>
  <si>
    <t>ETI Soil Probe Thermometer</t>
  </si>
  <si>
    <t>Digital Thermometer - Green / White</t>
  </si>
  <si>
    <t>SOIL BED DIVIDER</t>
  </si>
  <si>
    <t>Soil Bed Divider - 4' Long</t>
  </si>
  <si>
    <t>Soil Bed Divider - 6' Long</t>
  </si>
  <si>
    <t>Soil Bed Divider - 8' Long</t>
  </si>
  <si>
    <t>Soil Bed Divider - 10' Long</t>
  </si>
  <si>
    <t>Soil Bed Divider - 12' Long</t>
  </si>
  <si>
    <t>GLAZING MATERIALS</t>
  </si>
  <si>
    <t>Mastic Bead 150' Grey</t>
  </si>
  <si>
    <t>Mastic Bead 200' Grey</t>
  </si>
  <si>
    <t>Neoprene Bead 50' Grey/Black</t>
  </si>
  <si>
    <t>Neoprene Bead 100' Grey/Black</t>
  </si>
  <si>
    <t>Silicone White/Black/Clear</t>
  </si>
  <si>
    <t>Skelton Gun</t>
  </si>
  <si>
    <t>Rubber Draught Excluder Black</t>
  </si>
  <si>
    <t>Brush Draught Excluder (including plastic case)</t>
  </si>
  <si>
    <t>Muntin 24" Black/White/Green/Graphite</t>
  </si>
  <si>
    <t>Roof Spacer 24" Black/White/Green/Graphite</t>
  </si>
  <si>
    <t>FLOOR MATTING</t>
  </si>
  <si>
    <t xml:space="preserve">Floor Matting 24" Wide x 4' Long </t>
  </si>
  <si>
    <t>Floor Matting 24" Wide x 6' Long</t>
  </si>
  <si>
    <t>Floor Matting 24" Wide x 8' Long</t>
  </si>
  <si>
    <t>Floor Matting 36" Wide x 4' Long</t>
  </si>
  <si>
    <t>Floor Matting 36" Wide x 6' Long</t>
  </si>
  <si>
    <t>Floor Matting 36" Wide x 8' Long</t>
  </si>
  <si>
    <t>Garden Track</t>
  </si>
  <si>
    <t>SMALL FITTINGS</t>
  </si>
  <si>
    <t>Small Door Wheel - 28mm Diameter</t>
  </si>
  <si>
    <t>Large Door Wheel - 32mm Diameter</t>
  </si>
  <si>
    <t>Full Head Nuts &amp; Bolts - 11mm Long</t>
  </si>
  <si>
    <t>Full Head Nuts &amp; Bolts - 22mm Long</t>
  </si>
  <si>
    <t>Crop Head Nuts &amp; Bolts - 11mm Long</t>
  </si>
  <si>
    <t>Crop Head Nuts &amp; Bolts - 22mm Long</t>
  </si>
  <si>
    <t>Wire Clips</t>
  </si>
  <si>
    <t>Spring Clips</t>
  </si>
  <si>
    <t>Overlap Clips</t>
  </si>
  <si>
    <t>Pre-formed Overlap Clips</t>
  </si>
  <si>
    <t>Repair Pack</t>
  </si>
  <si>
    <t>Wall Straightener</t>
  </si>
  <si>
    <t>Grow Hooks</t>
  </si>
  <si>
    <t>Instruction Booklet</t>
  </si>
  <si>
    <t>Door Lock Including Cam and Lock</t>
  </si>
  <si>
    <t>Nut Caps - Black/White/Green/Graphite</t>
  </si>
  <si>
    <r>
      <t>2’3” x 4’3”</t>
    </r>
    <r>
      <rPr>
        <sz val="7.5"/>
        <rFont val="Arial Narrow"/>
        <family val="2"/>
      </rPr>
      <t xml:space="preserve">
</t>
    </r>
    <r>
      <rPr>
        <sz val="6"/>
        <color indexed="10"/>
        <rFont val="Arial Narrow"/>
        <family val="2"/>
      </rPr>
      <t>NOT FREE STANDING</t>
    </r>
  </si>
  <si>
    <t>Two Hinge Roof Vents (Additional hinge vents can not be purchased)</t>
  </si>
  <si>
    <t>Please advise door position when ordering The Edge</t>
  </si>
  <si>
    <r>
      <t>2’3” x 5’3”</t>
    </r>
    <r>
      <rPr>
        <sz val="7.5"/>
        <rFont val="Arial Narrow"/>
        <family val="2"/>
      </rPr>
      <t xml:space="preserve">
</t>
    </r>
    <r>
      <rPr>
        <sz val="6"/>
        <color indexed="49"/>
        <rFont val="Arial Narrow"/>
        <family val="2"/>
      </rPr>
      <t>NOT FREE STANDING</t>
    </r>
  </si>
  <si>
    <r>
      <t>2’3” x 6’3”</t>
    </r>
    <r>
      <rPr>
        <sz val="7.5"/>
        <rFont val="Arial Narrow"/>
        <family val="2"/>
      </rPr>
      <t xml:space="preserve">
</t>
    </r>
    <r>
      <rPr>
        <sz val="6"/>
        <color indexed="17"/>
        <rFont val="Arial Narrow"/>
        <family val="2"/>
      </rPr>
      <t>NOT FREE STANDING</t>
    </r>
  </si>
  <si>
    <r>
      <t>2’3” x 7’5”</t>
    </r>
    <r>
      <rPr>
        <sz val="7.5"/>
        <rFont val="Arial Narrow"/>
        <family val="2"/>
      </rPr>
      <t xml:space="preserve">
</t>
    </r>
    <r>
      <rPr>
        <sz val="6"/>
        <color indexed="40"/>
        <rFont val="Arial Narrow"/>
        <family val="2"/>
      </rPr>
      <t>NOT FREE STANDING</t>
    </r>
  </si>
  <si>
    <r>
      <t>2’5” x 8’5”</t>
    </r>
    <r>
      <rPr>
        <sz val="7.5"/>
        <rFont val="Arial Narrow"/>
        <family val="2"/>
      </rPr>
      <t xml:space="preserve">
</t>
    </r>
    <r>
      <rPr>
        <sz val="6"/>
        <color indexed="36"/>
        <rFont val="Arial Narrow"/>
        <family val="2"/>
      </rPr>
      <t>NOT FREE STANDING</t>
    </r>
  </si>
  <si>
    <r>
      <t>Swivel Bend 90</t>
    </r>
    <r>
      <rPr>
        <sz val="10"/>
        <color indexed="8"/>
        <rFont val="Calibri"/>
        <family val="2"/>
      </rPr>
      <t>°</t>
    </r>
    <r>
      <rPr>
        <sz val="10"/>
        <color indexed="8"/>
        <rFont val="Arial Narrow"/>
        <family val="2"/>
      </rPr>
      <t xml:space="preserve"> Single Collar</t>
    </r>
  </si>
  <si>
    <r>
      <t>Knuckle Bend 90</t>
    </r>
    <r>
      <rPr>
        <sz val="10"/>
        <color indexed="8"/>
        <rFont val="Calibri"/>
        <family val="2"/>
      </rPr>
      <t>°</t>
    </r>
    <r>
      <rPr>
        <sz val="10"/>
        <color indexed="8"/>
        <rFont val="Arial Narrow"/>
        <family val="2"/>
      </rPr>
      <t xml:space="preserve"> Double Collar</t>
    </r>
  </si>
  <si>
    <r>
      <t>Obtuse Bend 45</t>
    </r>
    <r>
      <rPr>
        <sz val="10"/>
        <color indexed="8"/>
        <rFont val="Calibri"/>
        <family val="2"/>
      </rPr>
      <t>°</t>
    </r>
    <r>
      <rPr>
        <sz val="10"/>
        <color indexed="8"/>
        <rFont val="Arial Narrow"/>
        <family val="2"/>
      </rPr>
      <t xml:space="preserve"> Double Collar</t>
    </r>
  </si>
  <si>
    <t>POWDER
COATED
(extra)</t>
  </si>
  <si>
    <t>Single
Front
Vent</t>
  </si>
  <si>
    <t>SANCTUARY 6 - 6'3" WIDE</t>
  </si>
  <si>
    <t>Hybrid
Panels</t>
  </si>
  <si>
    <t>Soft Soil Support on the Apex</t>
  </si>
  <si>
    <t>Soft Soil Support on the Length - please check with the office</t>
  </si>
  <si>
    <t>Standard Double Doors - Postion to be confirmed at order stage.  Apex or Length</t>
  </si>
  <si>
    <t>Please note, Double doors can only be fitted on the length for 8' long models</t>
  </si>
  <si>
    <t>SANCTUARY 6  PACKAGE</t>
  </si>
  <si>
    <t>Auto roof vent on every vent</t>
  </si>
  <si>
    <t>POWDER COATED (Extra)</t>
  </si>
  <si>
    <t>STANDARD FEATURES</t>
  </si>
  <si>
    <r>
      <rPr>
        <sz val="10"/>
        <rFont val="Wingdings"/>
        <charset val="2"/>
      </rPr>
      <t>ü</t>
    </r>
    <r>
      <rPr>
        <sz val="8.5"/>
        <rFont val="Arial"/>
        <family val="2"/>
      </rPr>
      <t xml:space="preserve"> </t>
    </r>
    <r>
      <rPr>
        <sz val="10"/>
        <rFont val="Arial"/>
        <family val="2"/>
      </rPr>
      <t>Double Drop Doors - Front or Side</t>
    </r>
  </si>
  <si>
    <r>
      <rPr>
        <sz val="10"/>
        <rFont val="Wingdings"/>
        <charset val="2"/>
      </rPr>
      <t>ü</t>
    </r>
    <r>
      <rPr>
        <sz val="10"/>
        <rFont val="Arial"/>
        <family val="2"/>
      </rPr>
      <t>Automatic roof vents on every standard roof vent</t>
    </r>
  </si>
  <si>
    <t>Extra double doors can be ordered</t>
  </si>
  <si>
    <r>
      <rPr>
        <sz val="10"/>
        <rFont val="Wingdings"/>
        <charset val="2"/>
      </rPr>
      <t>ü</t>
    </r>
    <r>
      <rPr>
        <sz val="10"/>
        <rFont val="Arial"/>
        <family val="2"/>
      </rPr>
      <t>Two 5 Blade Louvre</t>
    </r>
  </si>
  <si>
    <r>
      <rPr>
        <sz val="10"/>
        <rFont val="Wingdings"/>
        <charset val="2"/>
      </rPr>
      <t xml:space="preserve">ü </t>
    </r>
    <r>
      <rPr>
        <sz val="10"/>
        <rFont val="Arial"/>
        <family val="2"/>
      </rPr>
      <t>Integral Base</t>
    </r>
  </si>
  <si>
    <r>
      <rPr>
        <sz val="10"/>
        <rFont val="Wingdings"/>
        <charset val="2"/>
      </rPr>
      <t>ü</t>
    </r>
    <r>
      <rPr>
        <sz val="10"/>
        <rFont val="Arial"/>
        <family val="2"/>
      </rPr>
      <t xml:space="preserve">Extra High Eaves Height.  2025mm  </t>
    </r>
  </si>
  <si>
    <r>
      <rPr>
        <sz val="10"/>
        <rFont val="Wingdings"/>
        <charset val="2"/>
      </rPr>
      <t xml:space="preserve">ü </t>
    </r>
    <r>
      <rPr>
        <sz val="10"/>
        <rFont val="Arial"/>
        <family val="2"/>
      </rPr>
      <t>4mm Full Sheet Toughened Safety Glass</t>
    </r>
  </si>
  <si>
    <r>
      <rPr>
        <sz val="10"/>
        <rFont val="Wingdings"/>
        <charset val="2"/>
      </rPr>
      <t>ü</t>
    </r>
    <r>
      <rPr>
        <sz val="10"/>
        <rFont val="Arial"/>
        <family val="2"/>
      </rPr>
      <t>Canopy Seal &amp; Plate</t>
    </r>
  </si>
  <si>
    <r>
      <rPr>
        <sz val="10"/>
        <rFont val="Wingdings"/>
        <charset val="2"/>
      </rPr>
      <t>ü</t>
    </r>
    <r>
      <rPr>
        <sz val="8.5"/>
        <rFont val="Arial"/>
        <family val="2"/>
      </rPr>
      <t xml:space="preserve">  </t>
    </r>
    <r>
      <rPr>
        <sz val="10"/>
        <rFont val="Arial"/>
        <family val="2"/>
      </rPr>
      <t>Bar Capping - please specifiy which colour</t>
    </r>
  </si>
  <si>
    <r>
      <rPr>
        <sz val="10"/>
        <rFont val="Wingdings"/>
        <charset val="2"/>
      </rPr>
      <t>ü</t>
    </r>
    <r>
      <rPr>
        <sz val="10"/>
        <rFont val="Arial"/>
        <family val="2"/>
      </rPr>
      <t>Heavy Duty Cantilever and Base Brackets</t>
    </r>
  </si>
  <si>
    <r>
      <rPr>
        <sz val="10"/>
        <rFont val="Wingdings"/>
        <charset val="2"/>
      </rPr>
      <t>ü</t>
    </r>
    <r>
      <rPr>
        <sz val="8.5"/>
        <rFont val="Arial"/>
        <family val="2"/>
      </rPr>
      <t xml:space="preserve"> </t>
    </r>
    <r>
      <rPr>
        <sz val="10"/>
        <rFont val="Arial"/>
        <family val="2"/>
      </rPr>
      <t>Manufactuered using the Titan bar throughout</t>
    </r>
  </si>
  <si>
    <r>
      <rPr>
        <sz val="10"/>
        <rFont val="Wingdings"/>
        <charset val="2"/>
      </rPr>
      <t>ü</t>
    </r>
    <r>
      <rPr>
        <sz val="10"/>
        <rFont val="Arial"/>
        <family val="2"/>
      </rPr>
      <t>Door Handles &amp; Door Lock</t>
    </r>
  </si>
  <si>
    <t>SANCTUARY 8 - 8'5" WIDE</t>
  </si>
  <si>
    <t>Standard Double Doors - Postion to be confirmed at order stage.  Front or Length</t>
  </si>
  <si>
    <t>SANCTUARY 8  PACKAGE</t>
  </si>
  <si>
    <r>
      <rPr>
        <sz val="10"/>
        <rFont val="Wingdings"/>
        <charset val="2"/>
      </rPr>
      <t>ü</t>
    </r>
    <r>
      <rPr>
        <sz val="10"/>
        <rFont val="Arial"/>
        <family val="2"/>
      </rPr>
      <t xml:space="preserve">Extra High Eaves Height.  2025mm </t>
    </r>
  </si>
  <si>
    <t>FRAME</t>
  </si>
  <si>
    <t>BASE</t>
  </si>
  <si>
    <t>Powder Coated Options 
are extra</t>
  </si>
  <si>
    <t>With 4mm
Toughened 
Safety Glass</t>
  </si>
  <si>
    <t>Powder Coated 
Options are extra</t>
  </si>
  <si>
    <t>NEW PRODUCT</t>
  </si>
  <si>
    <t>MIN E LITE
2'4" Wide</t>
  </si>
  <si>
    <t>Powder Coated 
(extra)</t>
  </si>
  <si>
    <t>4'5" x 2'4"</t>
  </si>
  <si>
    <t>6'5" x 2'4"</t>
  </si>
  <si>
    <t>8'5" x 2'4"</t>
  </si>
  <si>
    <t>N/A</t>
  </si>
  <si>
    <t>MIN E LITE 2'4" Wide</t>
  </si>
  <si>
    <t>With 
Toughened Safety
Glass</t>
  </si>
  <si>
    <t>6mm
Twin Wall
Polycarbonate</t>
  </si>
  <si>
    <t>Powder Coated (extra)</t>
  </si>
  <si>
    <t>4'5" x 2'4"  including 2 Vents</t>
  </si>
  <si>
    <t>6'5" x 2'4" including 3 Vents</t>
  </si>
  <si>
    <t>8'5" x 2'4" including 4 Vents</t>
  </si>
  <si>
    <t>RAISED BEDS</t>
  </si>
  <si>
    <t>Qty</t>
  </si>
  <si>
    <t>2'4" Long X 2'4" Wide</t>
  </si>
  <si>
    <t>4'4" Long X 2'4" Wide</t>
  </si>
  <si>
    <t>6'4" Long X 2'4" Wide</t>
  </si>
  <si>
    <t>Powder Coated
(extra)</t>
  </si>
  <si>
    <t xml:space="preserve">Rainwater Kit to One Gutter - Up to 8' wide </t>
  </si>
  <si>
    <t xml:space="preserve">Rainwater Kit to One Gutter - Up to 12' wide </t>
  </si>
  <si>
    <t>Potting Tidy - Green or Black</t>
  </si>
  <si>
    <t>12" Wide Modular Staging - 
Double Tier - 2" Deep  Alloy</t>
  </si>
  <si>
    <t>12" Wide Modular Staging - 
Triple Tier - 2" Deep   Alloy</t>
  </si>
  <si>
    <t>18" Wide Modular Staging - 
Double Tier - 1" Deep   Alloy</t>
  </si>
  <si>
    <t>20" Wide Modular Staging - 
Double Tier - 2" Deep  Alloy</t>
  </si>
  <si>
    <t>20" Wide Modular Staging - 
Triple Tier - 2" Deep   Alloy</t>
  </si>
  <si>
    <t>23" Wide Modular Staging - 
Double Tier - 2" Deep   Alloy</t>
  </si>
  <si>
    <t xml:space="preserve">23" Wide Modular Staging -
Triple Tier - 2" Deep  Alloy </t>
  </si>
  <si>
    <t>Bar Capping Screw (10 colours)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</si>
</sst>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£&quot;#,##0;\-&quot;£&quot;#,##0"/>
    <numFmt numFmtId="6" formatCode="&quot;£&quot;#,##0;[Red]\-&quot;£&quot;#,##0"/>
    <numFmt numFmtId="164" formatCode="&quot;£&quot;#,##0"/>
    <numFmt numFmtId="165" formatCode="&quot;£&quot;#,##0.00"/>
  </numFmts>
  <fonts count="88">
    <font>
      <sz val="11"/>
      <color theme="1"/>
      <name val="Calibri"/>
      <family val="2"/>
      <scheme val="minor"/>
    </font>
    <font>
      <b/>
      <sz val="36"/>
      <name val="Arial Narrow"/>
      <family val="2"/>
    </font>
    <font>
      <b/>
      <sz val="26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7.5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6"/>
      <name val="Arial Narrow"/>
      <family val="2"/>
    </font>
    <font>
      <b/>
      <sz val="34"/>
      <name val="Arial Narrow"/>
      <family val="2"/>
    </font>
    <font>
      <b/>
      <sz val="20"/>
      <name val="Arial Narrow"/>
      <family val="2"/>
    </font>
    <font>
      <sz val="11"/>
      <name val="Calibri"/>
      <family val="2"/>
      <scheme val="minor"/>
    </font>
    <font>
      <b/>
      <sz val="15"/>
      <color rgb="FFFF0000"/>
      <name val="Arial Narrow"/>
      <family val="2"/>
    </font>
    <font>
      <sz val="10"/>
      <color indexed="9"/>
      <name val="Arial Narrow"/>
      <family val="2"/>
    </font>
    <font>
      <sz val="6"/>
      <color indexed="10"/>
      <name val="Arial Narrow"/>
      <family val="2"/>
    </font>
    <font>
      <sz val="12"/>
      <color indexed="9"/>
      <name val="Arial Narrow"/>
      <family val="2"/>
    </font>
    <font>
      <sz val="12"/>
      <color theme="0"/>
      <name val="Arial Narrow"/>
      <family val="2"/>
    </font>
    <font>
      <b/>
      <sz val="20"/>
      <color indexed="9"/>
      <name val="Arial Narrow"/>
      <family val="2"/>
    </font>
    <font>
      <sz val="16"/>
      <color indexed="9"/>
      <name val="Arial Narrow"/>
      <family val="2"/>
    </font>
    <font>
      <sz val="14"/>
      <color indexed="9"/>
      <name val="Arial Narrow"/>
      <family val="2"/>
    </font>
    <font>
      <sz val="10"/>
      <color theme="0"/>
      <name val="Arial Narrow"/>
      <family val="2"/>
    </font>
    <font>
      <sz val="25"/>
      <color rgb="FFFF0000"/>
      <name val="Arial Narrow"/>
      <family val="2"/>
    </font>
    <font>
      <b/>
      <sz val="15"/>
      <color theme="8"/>
      <name val="Arial Narrow"/>
      <family val="2"/>
    </font>
    <font>
      <sz val="6"/>
      <color indexed="49"/>
      <name val="Arial Narrow"/>
      <family val="2"/>
    </font>
    <font>
      <b/>
      <sz val="15"/>
      <color rgb="FF00B050"/>
      <name val="Arial Narrow"/>
      <family val="2"/>
    </font>
    <font>
      <sz val="6"/>
      <color indexed="17"/>
      <name val="Arial Narrow"/>
      <family val="2"/>
    </font>
    <font>
      <b/>
      <sz val="20"/>
      <color theme="0"/>
      <name val="Arial Narrow"/>
      <family val="2"/>
    </font>
    <font>
      <sz val="12"/>
      <color rgb="FF006600"/>
      <name val="Arial Narrow"/>
      <family val="2"/>
    </font>
    <font>
      <sz val="12"/>
      <color indexed="17"/>
      <name val="Arial Narrow"/>
      <family val="2"/>
    </font>
    <font>
      <b/>
      <sz val="15"/>
      <color theme="7" tint="-0.499984740745262"/>
      <name val="Arial Narrow"/>
      <family val="2"/>
    </font>
    <font>
      <sz val="25"/>
      <color rgb="FF00B050"/>
      <name val="Arial Narrow"/>
      <family val="2"/>
    </font>
    <font>
      <sz val="10"/>
      <color theme="0"/>
      <name val="Arial"/>
      <family val="2"/>
    </font>
    <font>
      <sz val="10"/>
      <color theme="6" tint="-0.499984740745262"/>
      <name val="Arial"/>
      <family val="2"/>
    </font>
    <font>
      <b/>
      <sz val="18"/>
      <color rgb="FF00B050"/>
      <name val="Arial Narrow"/>
      <family val="2"/>
    </font>
    <font>
      <b/>
      <sz val="36"/>
      <color indexed="8"/>
      <name val="Arial Narrow"/>
      <family val="2"/>
    </font>
    <font>
      <b/>
      <sz val="16"/>
      <color theme="0"/>
      <name val="Arial Narrow"/>
      <family val="2"/>
    </font>
    <font>
      <b/>
      <sz val="15"/>
      <color rgb="FF00B0F0"/>
      <name val="Arial Narrow"/>
      <family val="2"/>
    </font>
    <font>
      <sz val="6"/>
      <color indexed="40"/>
      <name val="Arial Narrow"/>
      <family val="2"/>
    </font>
    <font>
      <b/>
      <sz val="16"/>
      <color theme="7" tint="-0.249977111117893"/>
      <name val="Arial Narrow"/>
      <family val="2"/>
    </font>
    <font>
      <sz val="6"/>
      <color indexed="36"/>
      <name val="Arial Narrow"/>
      <family val="2"/>
    </font>
    <font>
      <b/>
      <sz val="15"/>
      <color theme="7" tint="-0.249977111117893"/>
      <name val="Arial Narrow"/>
      <family val="2"/>
    </font>
    <font>
      <sz val="12"/>
      <color theme="7" tint="-0.249977111117893"/>
      <name val="Arial"/>
      <family val="2"/>
    </font>
    <font>
      <sz val="8"/>
      <color indexed="8"/>
      <name val="Arial Narrow"/>
      <family val="2"/>
    </font>
    <font>
      <sz val="25"/>
      <color theme="7" tint="-0.249977111117893"/>
      <name val="Arial Narrow"/>
      <family val="2"/>
    </font>
    <font>
      <sz val="10"/>
      <color indexed="60"/>
      <name val="Arial"/>
      <family val="2"/>
    </font>
    <font>
      <sz val="10"/>
      <color theme="7" tint="-0.249977111117893"/>
      <name val="Arial"/>
      <family val="2"/>
    </font>
    <font>
      <b/>
      <sz val="18"/>
      <color theme="7" tint="-0.249977111117893"/>
      <name val="Arial Narrow"/>
      <family val="2"/>
    </font>
    <font>
      <b/>
      <sz val="16"/>
      <color rgb="FFCC0099"/>
      <name val="Arial Narrow"/>
      <family val="2"/>
    </font>
    <font>
      <sz val="8"/>
      <color theme="0"/>
      <name val="Arial Narrow"/>
      <family val="2"/>
    </font>
    <font>
      <b/>
      <sz val="36"/>
      <color indexed="9"/>
      <name val="Arial Narrow"/>
      <family val="2"/>
    </font>
    <font>
      <b/>
      <sz val="10"/>
      <color rgb="FFCC0099"/>
      <name val="Arial Narrow"/>
      <family val="2"/>
    </font>
    <font>
      <b/>
      <sz val="16"/>
      <color rgb="FF002060"/>
      <name val="Arial Narrow"/>
      <family val="2"/>
    </font>
    <font>
      <b/>
      <sz val="12"/>
      <color rgb="FFCC0099"/>
      <name val="Arial Narrow"/>
      <family val="2"/>
    </font>
    <font>
      <sz val="12"/>
      <color indexed="60"/>
      <name val="Arial Narrow"/>
      <family val="2"/>
    </font>
    <font>
      <b/>
      <sz val="16"/>
      <color theme="7" tint="-0.499984740745262"/>
      <name val="Arial Narrow"/>
      <family val="2"/>
    </font>
    <font>
      <b/>
      <sz val="16"/>
      <color rgb="FF993300"/>
      <name val="Arial Narrow"/>
      <family val="2"/>
    </font>
    <font>
      <b/>
      <sz val="10"/>
      <color rgb="FF993300"/>
      <name val="Arial Narrow"/>
      <family val="2"/>
    </font>
    <font>
      <b/>
      <sz val="16"/>
      <color theme="9" tint="-0.249977111117893"/>
      <name val="Arial Narrow"/>
      <family val="2"/>
    </font>
    <font>
      <sz val="16"/>
      <color theme="0"/>
      <name val="Arial Narrow"/>
      <family val="2"/>
    </font>
    <font>
      <b/>
      <sz val="10"/>
      <color theme="9" tint="-0.249977111117893"/>
      <name val="Arial Narrow"/>
      <family val="2"/>
    </font>
    <font>
      <b/>
      <sz val="16"/>
      <color indexed="9"/>
      <name val="Arial Narrow"/>
      <family val="2"/>
    </font>
    <font>
      <sz val="26"/>
      <color theme="9" tint="-0.249977111117893"/>
      <name val="Arial Narrow"/>
      <family val="2"/>
    </font>
    <font>
      <sz val="10"/>
      <color indexed="8"/>
      <name val="Arial Narrow"/>
      <family val="2"/>
    </font>
    <font>
      <b/>
      <sz val="24"/>
      <color theme="0"/>
      <name val="Arial Narrow"/>
      <family val="2"/>
    </font>
    <font>
      <sz val="10"/>
      <color indexed="8"/>
      <name val="Calibri"/>
      <family val="2"/>
    </font>
    <font>
      <sz val="10"/>
      <color rgb="FF006600"/>
      <name val="Arial Narrow"/>
      <family val="2"/>
    </font>
    <font>
      <sz val="10"/>
      <color indexed="17"/>
      <name val="Arial Narrow"/>
      <family val="2"/>
    </font>
    <font>
      <sz val="10"/>
      <color indexed="60"/>
      <name val="Arial Narrow"/>
      <family val="2"/>
    </font>
    <font>
      <b/>
      <sz val="36"/>
      <color rgb="FF899977"/>
      <name val="Arial Narrow"/>
      <family val="2"/>
    </font>
    <font>
      <b/>
      <sz val="15"/>
      <color rgb="FF899977"/>
      <name val="Arial Narrow"/>
      <family val="2"/>
    </font>
    <font>
      <sz val="10"/>
      <color theme="1"/>
      <name val="Arial Narrow"/>
      <family val="2"/>
    </font>
    <font>
      <sz val="15"/>
      <color theme="1"/>
      <name val="Arial Narrow"/>
      <family val="2"/>
    </font>
    <font>
      <sz val="10"/>
      <name val="Wingdings"/>
      <charset val="2"/>
    </font>
    <font>
      <b/>
      <sz val="18"/>
      <color rgb="FF899977"/>
      <name val="Arial"/>
      <family val="2"/>
    </font>
    <font>
      <sz val="10"/>
      <name val="Arial"/>
      <family val="2"/>
      <charset val="2"/>
    </font>
    <font>
      <sz val="8.5"/>
      <name val="Arial"/>
      <family val="2"/>
    </font>
    <font>
      <b/>
      <sz val="10"/>
      <name val="Arial Narrow"/>
      <family val="2"/>
    </font>
    <font>
      <sz val="25"/>
      <name val="Arial Narrow"/>
      <family val="2"/>
    </font>
    <font>
      <b/>
      <sz val="14"/>
      <color indexed="8"/>
      <name val="Arial Narrow"/>
      <family val="2"/>
    </font>
    <font>
      <sz val="12"/>
      <name val="Abadi Extra Light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9E0D2"/>
        <bgColor indexed="64"/>
      </patternFill>
    </fill>
    <fill>
      <patternFill patternType="solid">
        <fgColor rgb="FF89997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7B6A9"/>
        <bgColor indexed="64"/>
      </patternFill>
    </fill>
    <fill>
      <patternFill patternType="solid">
        <fgColor rgb="FFADB090"/>
        <bgColor indexed="64"/>
      </patternFill>
    </fill>
  </fills>
  <borders count="15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/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/>
      <top/>
      <bottom style="thin">
        <color rgb="FFCC0099"/>
      </bottom>
      <diagonal/>
    </border>
    <border>
      <left/>
      <right/>
      <top style="thin">
        <color rgb="FFCC0099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CC0099"/>
      </left>
      <right style="thin">
        <color rgb="FFCC0099"/>
      </right>
      <top style="thin">
        <color indexed="64"/>
      </top>
      <bottom style="thin">
        <color indexed="64"/>
      </bottom>
      <diagonal/>
    </border>
    <border>
      <left style="thin">
        <color rgb="FFCC00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C0099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CC0099"/>
      </right>
      <top style="thin">
        <color indexed="64"/>
      </top>
      <bottom style="thin">
        <color indexed="64"/>
      </bottom>
      <diagonal/>
    </border>
    <border>
      <left style="thin">
        <color rgb="FFCC00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899977"/>
      </left>
      <right/>
      <top style="thin">
        <color rgb="FF899977"/>
      </top>
      <bottom style="thin">
        <color rgb="FF899977"/>
      </bottom>
      <diagonal/>
    </border>
    <border>
      <left/>
      <right/>
      <top style="thin">
        <color rgb="FF899977"/>
      </top>
      <bottom style="thin">
        <color rgb="FF899977"/>
      </bottom>
      <diagonal/>
    </border>
    <border>
      <left/>
      <right style="thin">
        <color rgb="FF899977"/>
      </right>
      <top style="thin">
        <color rgb="FF899977"/>
      </top>
      <bottom style="thin">
        <color rgb="FF899977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973">
    <xf numFmtId="0" fontId="0" fillId="0" borderId="0" xfId="0"/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9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/>
    <xf numFmtId="165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4" fontId="3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left" vertical="center" wrapText="1"/>
    </xf>
    <xf numFmtId="164" fontId="23" fillId="7" borderId="10" xfId="0" applyNumberFormat="1" applyFont="1" applyFill="1" applyBorder="1" applyAlignment="1">
      <alignment horizontal="center" vertical="center"/>
    </xf>
    <xf numFmtId="164" fontId="23" fillId="7" borderId="15" xfId="0" applyNumberFormat="1" applyFont="1" applyFill="1" applyBorder="1" applyAlignment="1">
      <alignment horizontal="center" vertical="center"/>
    </xf>
    <xf numFmtId="164" fontId="24" fillId="8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3" borderId="0" xfId="0" applyFont="1" applyFill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10" fillId="9" borderId="0" xfId="0" applyFont="1" applyFill="1" applyBorder="1" applyAlignment="1">
      <alignment vertical="center"/>
    </xf>
    <xf numFmtId="0" fontId="4" fillId="3" borderId="24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4" fillId="9" borderId="0" xfId="0" applyFont="1" applyFill="1" applyBorder="1"/>
    <xf numFmtId="0" fontId="3" fillId="9" borderId="0" xfId="0" applyFont="1" applyFill="1" applyBorder="1"/>
    <xf numFmtId="0" fontId="3" fillId="9" borderId="25" xfId="0" applyFont="1" applyFill="1" applyBorder="1"/>
    <xf numFmtId="0" fontId="3" fillId="3" borderId="25" xfId="0" applyFont="1" applyFill="1" applyBorder="1"/>
    <xf numFmtId="0" fontId="5" fillId="3" borderId="24" xfId="0" applyFont="1" applyFill="1" applyBorder="1"/>
    <xf numFmtId="0" fontId="26" fillId="9" borderId="0" xfId="0" applyFont="1" applyFill="1" applyBorder="1" applyAlignment="1">
      <alignment vertical="center"/>
    </xf>
    <xf numFmtId="0" fontId="3" fillId="3" borderId="24" xfId="0" applyFont="1" applyFill="1" applyBorder="1"/>
    <xf numFmtId="0" fontId="5" fillId="4" borderId="29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left" vertical="center" wrapText="1"/>
    </xf>
    <xf numFmtId="164" fontId="4" fillId="9" borderId="0" xfId="0" applyNumberFormat="1" applyFont="1" applyFill="1" applyBorder="1" applyAlignment="1">
      <alignment horizontal="center" vertical="center"/>
    </xf>
    <xf numFmtId="3" fontId="3" fillId="0" borderId="41" xfId="0" applyNumberFormat="1" applyFont="1" applyBorder="1" applyAlignment="1">
      <alignment horizontal="left" vertical="center" wrapText="1"/>
    </xf>
    <xf numFmtId="164" fontId="4" fillId="9" borderId="27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0" fontId="3" fillId="0" borderId="0" xfId="0" applyFont="1" applyBorder="1"/>
    <xf numFmtId="0" fontId="0" fillId="0" borderId="51" xfId="0" applyBorder="1"/>
    <xf numFmtId="0" fontId="13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3" fillId="6" borderId="0" xfId="0" applyFont="1" applyFill="1" applyBorder="1"/>
    <xf numFmtId="0" fontId="13" fillId="6" borderId="0" xfId="0" applyFont="1" applyFill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37" xfId="0" applyNumberFormat="1" applyFont="1" applyBorder="1" applyAlignment="1">
      <alignment horizontal="left" vertical="center" wrapText="1"/>
    </xf>
    <xf numFmtId="164" fontId="3" fillId="0" borderId="41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4" fontId="24" fillId="8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26" fillId="9" borderId="25" xfId="0" applyFont="1" applyFill="1" applyBorder="1" applyAlignment="1">
      <alignment vertical="center"/>
    </xf>
    <xf numFmtId="164" fontId="35" fillId="9" borderId="0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4" fontId="35" fillId="9" borderId="27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6" fontId="24" fillId="8" borderId="12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4" fillId="9" borderId="24" xfId="0" applyFont="1" applyFill="1" applyBorder="1"/>
    <xf numFmtId="0" fontId="3" fillId="9" borderId="25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164" fontId="36" fillId="9" borderId="25" xfId="0" applyNumberFormat="1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vertical="center"/>
    </xf>
    <xf numFmtId="164" fontId="4" fillId="0" borderId="38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0" fontId="0" fillId="0" borderId="57" xfId="0" applyBorder="1"/>
    <xf numFmtId="0" fontId="10" fillId="6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4" borderId="5" xfId="0" applyFill="1" applyBorder="1"/>
    <xf numFmtId="0" fontId="0" fillId="4" borderId="0" xfId="0" applyFill="1" applyBorder="1"/>
    <xf numFmtId="0" fontId="0" fillId="4" borderId="7" xfId="0" applyFill="1" applyBorder="1"/>
    <xf numFmtId="0" fontId="39" fillId="8" borderId="7" xfId="0" applyFont="1" applyFill="1" applyBorder="1" applyAlignment="1"/>
    <xf numFmtId="164" fontId="3" fillId="0" borderId="0" xfId="0" applyNumberFormat="1" applyFont="1" applyFill="1" applyBorder="1" applyAlignment="1">
      <alignment vertical="center" wrapText="1"/>
    </xf>
    <xf numFmtId="0" fontId="42" fillId="6" borderId="0" xfId="0" applyFont="1" applyFill="1" applyBorder="1" applyAlignment="1">
      <alignment horizontal="center" vertical="center"/>
    </xf>
    <xf numFmtId="0" fontId="4" fillId="6" borderId="0" xfId="0" applyFont="1" applyFill="1" applyBorder="1"/>
    <xf numFmtId="0" fontId="3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37" xfId="0" applyNumberFormat="1" applyFont="1" applyBorder="1" applyAlignment="1">
      <alignment vertical="center" wrapText="1"/>
    </xf>
    <xf numFmtId="1" fontId="3" fillId="0" borderId="41" xfId="0" applyNumberFormat="1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vertical="center" wrapText="1"/>
    </xf>
    <xf numFmtId="6" fontId="4" fillId="0" borderId="11" xfId="0" applyNumberFormat="1" applyFont="1" applyBorder="1" applyAlignment="1">
      <alignment horizontal="center" vertical="center"/>
    </xf>
    <xf numFmtId="164" fontId="23" fillId="7" borderId="7" xfId="0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/>
    </xf>
    <xf numFmtId="0" fontId="35" fillId="3" borderId="0" xfId="0" applyFont="1" applyFill="1" applyBorder="1"/>
    <xf numFmtId="164" fontId="4" fillId="0" borderId="45" xfId="0" applyNumberFormat="1" applyFont="1" applyFill="1" applyBorder="1" applyAlignment="1">
      <alignment horizontal="center" vertical="center"/>
    </xf>
    <xf numFmtId="0" fontId="35" fillId="3" borderId="27" xfId="0" applyFont="1" applyFill="1" applyBorder="1"/>
    <xf numFmtId="0" fontId="10" fillId="3" borderId="2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50" fillId="0" borderId="0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164" fontId="4" fillId="6" borderId="1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4" fillId="3" borderId="27" xfId="0" applyFont="1" applyFill="1" applyBorder="1"/>
    <xf numFmtId="0" fontId="0" fillId="0" borderId="70" xfId="0" applyBorder="1"/>
    <xf numFmtId="0" fontId="52" fillId="4" borderId="0" xfId="0" applyFont="1" applyFill="1" applyBorder="1"/>
    <xf numFmtId="0" fontId="52" fillId="4" borderId="7" xfId="0" applyFont="1" applyFill="1" applyBorder="1"/>
    <xf numFmtId="0" fontId="3" fillId="4" borderId="15" xfId="0" applyFont="1" applyFill="1" applyBorder="1" applyAlignment="1">
      <alignment horizontal="center" vertical="center"/>
    </xf>
    <xf numFmtId="6" fontId="4" fillId="0" borderId="10" xfId="0" applyNumberFormat="1" applyFont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8" fillId="0" borderId="0" xfId="0" applyFont="1"/>
    <xf numFmtId="0" fontId="3" fillId="0" borderId="73" xfId="0" applyFont="1" applyBorder="1" applyAlignment="1">
      <alignment wrapText="1"/>
    </xf>
    <xf numFmtId="164" fontId="4" fillId="6" borderId="73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3" fontId="23" fillId="8" borderId="16" xfId="0" applyNumberFormat="1" applyFont="1" applyFill="1" applyBorder="1" applyAlignment="1">
      <alignment vertical="center" wrapText="1"/>
    </xf>
    <xf numFmtId="164" fontId="24" fillId="8" borderId="12" xfId="0" applyNumberFormat="1" applyFont="1" applyFill="1" applyBorder="1" applyAlignment="1">
      <alignment horizontal="center" vertical="center" wrapText="1"/>
    </xf>
    <xf numFmtId="3" fontId="23" fillId="8" borderId="12" xfId="0" applyNumberFormat="1" applyFont="1" applyFill="1" applyBorder="1" applyAlignment="1">
      <alignment vertical="center" wrapText="1"/>
    </xf>
    <xf numFmtId="0" fontId="4" fillId="6" borderId="76" xfId="0" applyFont="1" applyFill="1" applyBorder="1" applyAlignment="1">
      <alignment vertical="center" wrapText="1"/>
    </xf>
    <xf numFmtId="0" fontId="4" fillId="6" borderId="75" xfId="0" applyFont="1" applyFill="1" applyBorder="1" applyAlignment="1">
      <alignment vertical="center" wrapText="1"/>
    </xf>
    <xf numFmtId="164" fontId="4" fillId="6" borderId="75" xfId="0" applyNumberFormat="1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61" fillId="6" borderId="0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3" fontId="23" fillId="7" borderId="10" xfId="0" applyNumberFormat="1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164" fontId="4" fillId="6" borderId="0" xfId="0" applyNumberFormat="1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0" fontId="3" fillId="0" borderId="7" xfId="0" applyFont="1" applyBorder="1"/>
    <xf numFmtId="0" fontId="3" fillId="0" borderId="16" xfId="0" applyFont="1" applyBorder="1" applyAlignment="1"/>
    <xf numFmtId="0" fontId="3" fillId="0" borderId="12" xfId="0" applyFont="1" applyBorder="1" applyAlignment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2" xfId="0" applyFont="1" applyBorder="1"/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left" vertical="top" wrapText="1"/>
    </xf>
    <xf numFmtId="0" fontId="4" fillId="6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0" fillId="9" borderId="24" xfId="0" applyFill="1" applyBorder="1"/>
    <xf numFmtId="0" fontId="11" fillId="9" borderId="24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vertical="center" wrapText="1"/>
    </xf>
    <xf numFmtId="164" fontId="4" fillId="9" borderId="0" xfId="0" applyNumberFormat="1" applyFont="1" applyFill="1" applyBorder="1" applyAlignment="1">
      <alignment vertical="center"/>
    </xf>
    <xf numFmtId="164" fontId="4" fillId="6" borderId="37" xfId="0" applyNumberFormat="1" applyFont="1" applyFill="1" applyBorder="1" applyAlignment="1">
      <alignment horizontal="center" vertical="center"/>
    </xf>
    <xf numFmtId="164" fontId="4" fillId="6" borderId="38" xfId="0" applyNumberFormat="1" applyFont="1" applyFill="1" applyBorder="1" applyAlignment="1">
      <alignment horizontal="center" vertical="center"/>
    </xf>
    <xf numFmtId="164" fontId="4" fillId="9" borderId="27" xfId="0" applyNumberFormat="1" applyFont="1" applyFill="1" applyBorder="1" applyAlignment="1">
      <alignment vertical="center"/>
    </xf>
    <xf numFmtId="164" fontId="4" fillId="6" borderId="41" xfId="0" applyNumberFormat="1" applyFont="1" applyFill="1" applyBorder="1" applyAlignment="1">
      <alignment horizontal="center" vertical="center"/>
    </xf>
    <xf numFmtId="164" fontId="4" fillId="6" borderId="45" xfId="0" applyNumberFormat="1" applyFont="1" applyFill="1" applyBorder="1" applyAlignment="1">
      <alignment horizontal="center" vertical="center"/>
    </xf>
    <xf numFmtId="164" fontId="4" fillId="6" borderId="4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0" fontId="68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164" fontId="4" fillId="6" borderId="89" xfId="0" applyNumberFormat="1" applyFont="1" applyFill="1" applyBorder="1" applyAlignment="1">
      <alignment horizontal="center" vertical="center"/>
    </xf>
    <xf numFmtId="0" fontId="70" fillId="6" borderId="0" xfId="0" applyFont="1" applyFill="1" applyBorder="1" applyAlignment="1">
      <alignment vertical="center" wrapText="1"/>
    </xf>
    <xf numFmtId="0" fontId="70" fillId="0" borderId="10" xfId="0" applyFont="1" applyBorder="1" applyAlignment="1">
      <alignment horizontal="center" vertical="center"/>
    </xf>
    <xf numFmtId="164" fontId="4" fillId="6" borderId="11" xfId="0" applyNumberFormat="1" applyFont="1" applyFill="1" applyBorder="1" applyAlignment="1">
      <alignment horizontal="center" vertical="center"/>
    </xf>
    <xf numFmtId="164" fontId="24" fillId="8" borderId="11" xfId="0" applyNumberFormat="1" applyFont="1" applyFill="1" applyBorder="1" applyAlignment="1">
      <alignment horizontal="center" vertical="center"/>
    </xf>
    <xf numFmtId="0" fontId="67" fillId="0" borderId="0" xfId="0" applyFo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13" fillId="0" borderId="7" xfId="0" applyFont="1" applyBorder="1"/>
    <xf numFmtId="0" fontId="13" fillId="0" borderId="16" xfId="0" applyFont="1" applyBorder="1"/>
    <xf numFmtId="0" fontId="70" fillId="0" borderId="5" xfId="0" applyFont="1" applyBorder="1" applyAlignment="1">
      <alignment horizontal="left" vertical="center"/>
    </xf>
    <xf numFmtId="0" fontId="70" fillId="0" borderId="5" xfId="0" applyFont="1" applyBorder="1" applyAlignment="1">
      <alignment horizontal="center" vertical="center"/>
    </xf>
    <xf numFmtId="165" fontId="70" fillId="0" borderId="0" xfId="0" applyNumberFormat="1" applyFont="1" applyBorder="1" applyAlignment="1">
      <alignment horizontal="center" vertical="center"/>
    </xf>
    <xf numFmtId="0" fontId="70" fillId="0" borderId="0" xfId="0" applyFont="1" applyBorder="1" applyAlignment="1">
      <alignment horizontal="left" vertical="center"/>
    </xf>
    <xf numFmtId="0" fontId="70" fillId="0" borderId="0" xfId="0" applyFont="1" applyBorder="1" applyAlignment="1">
      <alignment horizontal="center" vertical="center"/>
    </xf>
    <xf numFmtId="0" fontId="23" fillId="7" borderId="50" xfId="0" applyFont="1" applyFill="1" applyBorder="1" applyAlignment="1">
      <alignment horizontal="left" vertical="center"/>
    </xf>
    <xf numFmtId="0" fontId="21" fillId="7" borderId="56" xfId="0" applyFont="1" applyFill="1" applyBorder="1" applyAlignment="1">
      <alignment horizontal="center" vertical="center"/>
    </xf>
    <xf numFmtId="0" fontId="70" fillId="0" borderId="92" xfId="1" applyFont="1" applyBorder="1" applyAlignment="1">
      <alignment horizontal="left" vertical="center"/>
    </xf>
    <xf numFmtId="0" fontId="70" fillId="0" borderId="93" xfId="1" applyFont="1" applyBorder="1" applyAlignment="1">
      <alignment horizontal="center" vertical="center"/>
    </xf>
    <xf numFmtId="0" fontId="70" fillId="0" borderId="95" xfId="1" applyFont="1" applyBorder="1" applyAlignment="1">
      <alignment horizontal="left" vertical="center"/>
    </xf>
    <xf numFmtId="0" fontId="70" fillId="0" borderId="96" xfId="1" applyFont="1" applyBorder="1" applyAlignment="1">
      <alignment horizontal="center" vertical="center"/>
    </xf>
    <xf numFmtId="0" fontId="70" fillId="0" borderId="98" xfId="1" applyFont="1" applyBorder="1" applyAlignment="1">
      <alignment horizontal="left" vertical="center"/>
    </xf>
    <xf numFmtId="0" fontId="70" fillId="0" borderId="99" xfId="1" applyFont="1" applyBorder="1" applyAlignment="1">
      <alignment horizontal="center" vertical="center"/>
    </xf>
    <xf numFmtId="0" fontId="23" fillId="7" borderId="4" xfId="0" applyFont="1" applyFill="1" applyBorder="1" applyAlignment="1">
      <alignment horizontal="left" vertical="center"/>
    </xf>
    <xf numFmtId="0" fontId="21" fillId="7" borderId="5" xfId="0" applyFont="1" applyFill="1" applyBorder="1" applyAlignment="1">
      <alignment horizontal="center" vertical="center"/>
    </xf>
    <xf numFmtId="165" fontId="21" fillId="6" borderId="0" xfId="0" applyNumberFormat="1" applyFont="1" applyFill="1" applyBorder="1" applyAlignment="1">
      <alignment horizontal="center" vertical="center"/>
    </xf>
    <xf numFmtId="165" fontId="70" fillId="0" borderId="92" xfId="2" applyNumberFormat="1" applyFont="1" applyBorder="1" applyAlignment="1">
      <alignment horizontal="left" vertical="center"/>
    </xf>
    <xf numFmtId="0" fontId="70" fillId="0" borderId="93" xfId="0" applyFont="1" applyBorder="1" applyAlignment="1">
      <alignment horizontal="center" vertical="center"/>
    </xf>
    <xf numFmtId="165" fontId="70" fillId="6" borderId="0" xfId="0" applyNumberFormat="1" applyFont="1" applyFill="1" applyBorder="1" applyAlignment="1">
      <alignment horizontal="center" vertical="center"/>
    </xf>
    <xf numFmtId="165" fontId="70" fillId="0" borderId="95" xfId="2" applyNumberFormat="1" applyFont="1" applyBorder="1" applyAlignment="1">
      <alignment horizontal="left" vertical="center"/>
    </xf>
    <xf numFmtId="0" fontId="70" fillId="0" borderId="96" xfId="0" applyFont="1" applyBorder="1" applyAlignment="1">
      <alignment horizontal="center" vertical="center"/>
    </xf>
    <xf numFmtId="0" fontId="70" fillId="0" borderId="99" xfId="0" applyFont="1" applyBorder="1" applyAlignment="1">
      <alignment horizontal="center" vertical="center"/>
    </xf>
    <xf numFmtId="165" fontId="21" fillId="7" borderId="5" xfId="0" applyNumberFormat="1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0" fontId="70" fillId="0" borderId="95" xfId="1" quotePrefix="1" applyFont="1" applyBorder="1" applyAlignment="1">
      <alignment horizontal="left" vertical="center"/>
    </xf>
    <xf numFmtId="0" fontId="70" fillId="0" borderId="96" xfId="1" quotePrefix="1" applyFont="1" applyBorder="1" applyAlignment="1">
      <alignment horizontal="center" vertical="center"/>
    </xf>
    <xf numFmtId="0" fontId="70" fillId="0" borderId="95" xfId="0" applyFont="1" applyBorder="1" applyAlignment="1">
      <alignment horizontal="left" vertical="center"/>
    </xf>
    <xf numFmtId="0" fontId="70" fillId="0" borderId="98" xfId="0" applyFont="1" applyBorder="1" applyAlignment="1">
      <alignment horizontal="left" vertical="center"/>
    </xf>
    <xf numFmtId="165" fontId="73" fillId="0" borderId="0" xfId="1" applyNumberFormat="1" applyFont="1" applyBorder="1" applyAlignment="1">
      <alignment horizontal="center" vertical="center"/>
    </xf>
    <xf numFmtId="0" fontId="70" fillId="0" borderId="50" xfId="0" applyFont="1" applyBorder="1" applyAlignment="1">
      <alignment horizontal="left" vertical="center"/>
    </xf>
    <xf numFmtId="0" fontId="21" fillId="6" borderId="50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center" vertical="center"/>
    </xf>
    <xf numFmtId="165" fontId="74" fillId="6" borderId="0" xfId="0" applyNumberFormat="1" applyFont="1" applyFill="1" applyBorder="1" applyAlignment="1">
      <alignment horizontal="center" vertical="center"/>
    </xf>
    <xf numFmtId="0" fontId="70" fillId="0" borderId="0" xfId="1" applyFont="1" applyBorder="1" applyAlignment="1">
      <alignment horizontal="left" vertical="center"/>
    </xf>
    <xf numFmtId="165" fontId="73" fillId="0" borderId="0" xfId="0" applyNumberFormat="1" applyFont="1" applyBorder="1" applyAlignment="1">
      <alignment horizontal="center" vertical="center"/>
    </xf>
    <xf numFmtId="0" fontId="70" fillId="0" borderId="109" xfId="0" applyFont="1" applyBorder="1" applyAlignment="1">
      <alignment horizontal="left" vertical="center"/>
    </xf>
    <xf numFmtId="0" fontId="70" fillId="0" borderId="110" xfId="0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21" fillId="7" borderId="4" xfId="0" applyFont="1" applyFill="1" applyBorder="1" applyAlignment="1">
      <alignment horizontal="left" vertical="center"/>
    </xf>
    <xf numFmtId="0" fontId="21" fillId="7" borderId="6" xfId="0" applyFont="1" applyFill="1" applyBorder="1" applyAlignment="1">
      <alignment horizontal="center" vertical="center"/>
    </xf>
    <xf numFmtId="0" fontId="70" fillId="0" borderId="92" xfId="0" applyFont="1" applyBorder="1" applyAlignment="1">
      <alignment horizontal="left" vertical="center"/>
    </xf>
    <xf numFmtId="0" fontId="3" fillId="6" borderId="95" xfId="0" applyFont="1" applyFill="1" applyBorder="1" applyAlignment="1">
      <alignment horizontal="left" vertical="center"/>
    </xf>
    <xf numFmtId="0" fontId="3" fillId="6" borderId="98" xfId="0" applyFont="1" applyFill="1" applyBorder="1" applyAlignment="1">
      <alignment horizontal="left" vertical="center"/>
    </xf>
    <xf numFmtId="0" fontId="23" fillId="7" borderId="112" xfId="0" applyFont="1" applyFill="1" applyBorder="1" applyAlignment="1">
      <alignment horizontal="left" vertical="center"/>
    </xf>
    <xf numFmtId="0" fontId="21" fillId="7" borderId="113" xfId="0" applyFont="1" applyFill="1" applyBorder="1" applyAlignment="1">
      <alignment horizontal="center" vertical="center"/>
    </xf>
    <xf numFmtId="165" fontId="21" fillId="7" borderId="113" xfId="0" applyNumberFormat="1" applyFont="1" applyFill="1" applyBorder="1" applyAlignment="1">
      <alignment horizontal="center" vertical="center"/>
    </xf>
    <xf numFmtId="0" fontId="3" fillId="7" borderId="113" xfId="0" applyFont="1" applyFill="1" applyBorder="1" applyAlignment="1">
      <alignment vertical="center"/>
    </xf>
    <xf numFmtId="0" fontId="3" fillId="7" borderId="114" xfId="0" applyFont="1" applyFill="1" applyBorder="1" applyAlignment="1">
      <alignment vertical="center"/>
    </xf>
    <xf numFmtId="0" fontId="70" fillId="0" borderId="115" xfId="1" applyFont="1" applyBorder="1" applyAlignment="1">
      <alignment horizontal="left" vertical="center"/>
    </xf>
    <xf numFmtId="165" fontId="70" fillId="6" borderId="103" xfId="0" applyNumberFormat="1" applyFont="1" applyFill="1" applyBorder="1" applyAlignment="1">
      <alignment horizontal="center" vertical="center"/>
    </xf>
    <xf numFmtId="165" fontId="70" fillId="6" borderId="104" xfId="0" applyNumberFormat="1" applyFont="1" applyFill="1" applyBorder="1" applyAlignment="1">
      <alignment horizontal="center" vertical="center"/>
    </xf>
    <xf numFmtId="165" fontId="70" fillId="6" borderId="105" xfId="0" applyNumberFormat="1" applyFont="1" applyFill="1" applyBorder="1" applyAlignment="1">
      <alignment horizontal="center" vertical="center"/>
    </xf>
    <xf numFmtId="0" fontId="70" fillId="0" borderId="116" xfId="1" applyFont="1" applyBorder="1" applyAlignment="1">
      <alignment horizontal="left" vertical="center"/>
    </xf>
    <xf numFmtId="165" fontId="21" fillId="10" borderId="117" xfId="0" applyNumberFormat="1" applyFont="1" applyFill="1" applyBorder="1" applyAlignment="1">
      <alignment horizontal="center" vertical="center"/>
    </xf>
    <xf numFmtId="165" fontId="21" fillId="10" borderId="101" xfId="0" applyNumberFormat="1" applyFont="1" applyFill="1" applyBorder="1" applyAlignment="1">
      <alignment horizontal="center" vertical="center"/>
    </xf>
    <xf numFmtId="165" fontId="21" fillId="10" borderId="102" xfId="0" applyNumberFormat="1" applyFont="1" applyFill="1" applyBorder="1" applyAlignment="1">
      <alignment horizontal="center" vertical="center"/>
    </xf>
    <xf numFmtId="0" fontId="70" fillId="0" borderId="50" xfId="1" applyFont="1" applyBorder="1" applyAlignment="1">
      <alignment horizontal="left" vertical="center"/>
    </xf>
    <xf numFmtId="165" fontId="21" fillId="10" borderId="106" xfId="0" applyNumberFormat="1" applyFont="1" applyFill="1" applyBorder="1" applyAlignment="1">
      <alignment horizontal="center" vertical="center"/>
    </xf>
    <xf numFmtId="165" fontId="21" fillId="10" borderId="107" xfId="0" applyNumberFormat="1" applyFont="1" applyFill="1" applyBorder="1" applyAlignment="1">
      <alignment horizontal="center" vertical="center"/>
    </xf>
    <xf numFmtId="165" fontId="21" fillId="10" borderId="56" xfId="0" applyNumberFormat="1" applyFont="1" applyFill="1" applyBorder="1" applyAlignment="1">
      <alignment horizontal="center" vertical="center"/>
    </xf>
    <xf numFmtId="0" fontId="3" fillId="0" borderId="107" xfId="0" applyFont="1" applyBorder="1" applyAlignment="1">
      <alignment vertical="center"/>
    </xf>
    <xf numFmtId="165" fontId="73" fillId="0" borderId="7" xfId="0" applyNumberFormat="1" applyFont="1" applyBorder="1" applyAlignment="1">
      <alignment horizontal="center" vertical="center"/>
    </xf>
    <xf numFmtId="0" fontId="73" fillId="0" borderId="7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4" fontId="70" fillId="0" borderId="92" xfId="0" applyNumberFormat="1" applyFont="1" applyBorder="1" applyAlignment="1">
      <alignment horizontal="left" vertical="center"/>
    </xf>
    <xf numFmtId="4" fontId="70" fillId="0" borderId="95" xfId="0" applyNumberFormat="1" applyFont="1" applyBorder="1" applyAlignment="1">
      <alignment horizontal="left" vertical="center"/>
    </xf>
    <xf numFmtId="4" fontId="70" fillId="0" borderId="98" xfId="0" applyNumberFormat="1" applyFont="1" applyBorder="1" applyAlignment="1">
      <alignment horizontal="left" vertical="center"/>
    </xf>
    <xf numFmtId="4" fontId="70" fillId="0" borderId="0" xfId="0" applyNumberFormat="1" applyFont="1" applyBorder="1" applyAlignment="1">
      <alignment horizontal="left" vertical="center"/>
    </xf>
    <xf numFmtId="0" fontId="3" fillId="6" borderId="92" xfId="0" applyFont="1" applyFill="1" applyBorder="1" applyAlignment="1">
      <alignment horizontal="left" vertical="center"/>
    </xf>
    <xf numFmtId="0" fontId="3" fillId="6" borderId="93" xfId="0" applyFont="1" applyFill="1" applyBorder="1" applyAlignment="1">
      <alignment horizontal="center" vertical="center"/>
    </xf>
    <xf numFmtId="165" fontId="3" fillId="6" borderId="0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3" fillId="6" borderId="96" xfId="0" applyFont="1" applyFill="1" applyBorder="1" applyAlignment="1">
      <alignment horizontal="center" vertical="center"/>
    </xf>
    <xf numFmtId="0" fontId="3" fillId="6" borderId="99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165" fontId="21" fillId="6" borderId="0" xfId="0" applyNumberFormat="1" applyFont="1" applyFill="1" applyBorder="1" applyAlignment="1">
      <alignment horizontal="center" vertical="center" wrapText="1"/>
    </xf>
    <xf numFmtId="165" fontId="3" fillId="0" borderId="92" xfId="0" applyNumberFormat="1" applyFont="1" applyBorder="1" applyAlignment="1">
      <alignment vertical="center"/>
    </xf>
    <xf numFmtId="165" fontId="3" fillId="0" borderId="95" xfId="0" applyNumberFormat="1" applyFont="1" applyBorder="1" applyAlignment="1">
      <alignment vertical="center"/>
    </xf>
    <xf numFmtId="165" fontId="3" fillId="0" borderId="95" xfId="0" applyNumberFormat="1" applyFont="1" applyFill="1" applyBorder="1" applyAlignment="1">
      <alignment vertical="center"/>
    </xf>
    <xf numFmtId="165" fontId="3" fillId="0" borderId="98" xfId="0" applyNumberFormat="1" applyFont="1" applyFill="1" applyBorder="1" applyAlignment="1">
      <alignment vertical="center"/>
    </xf>
    <xf numFmtId="4" fontId="70" fillId="0" borderId="103" xfId="0" applyNumberFormat="1" applyFont="1" applyBorder="1" applyAlignment="1">
      <alignment horizontal="left" vertical="center"/>
    </xf>
    <xf numFmtId="0" fontId="70" fillId="0" borderId="104" xfId="0" applyFont="1" applyBorder="1" applyAlignment="1">
      <alignment horizontal="center" vertical="center"/>
    </xf>
    <xf numFmtId="0" fontId="70" fillId="0" borderId="117" xfId="0" applyFont="1" applyBorder="1" applyAlignment="1">
      <alignment horizontal="left" vertical="center"/>
    </xf>
    <xf numFmtId="0" fontId="70" fillId="0" borderId="101" xfId="0" applyFont="1" applyBorder="1" applyAlignment="1">
      <alignment horizontal="center" vertical="center"/>
    </xf>
    <xf numFmtId="164" fontId="3" fillId="6" borderId="0" xfId="0" applyNumberFormat="1" applyFont="1" applyFill="1" applyBorder="1" applyAlignment="1">
      <alignment horizontal="center" vertical="center"/>
    </xf>
    <xf numFmtId="164" fontId="3" fillId="6" borderId="56" xfId="0" applyNumberFormat="1" applyFont="1" applyFill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1" fontId="23" fillId="7" borderId="11" xfId="0" applyNumberFormat="1" applyFont="1" applyFill="1" applyBorder="1" applyAlignment="1">
      <alignment horizontal="left" vertical="center" wrapText="1"/>
    </xf>
    <xf numFmtId="1" fontId="23" fillId="7" borderId="16" xfId="0" applyNumberFormat="1" applyFont="1" applyFill="1" applyBorder="1" applyAlignment="1">
      <alignment horizontal="left" vertical="center" wrapText="1"/>
    </xf>
    <xf numFmtId="1" fontId="23" fillId="7" borderId="12" xfId="0" applyNumberFormat="1" applyFont="1" applyFill="1" applyBorder="1" applyAlignment="1">
      <alignment horizontal="left" vertical="center" wrapText="1"/>
    </xf>
    <xf numFmtId="164" fontId="4" fillId="0" borderId="39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4" fillId="0" borderId="47" xfId="0" applyNumberFormat="1" applyFont="1" applyBorder="1" applyAlignment="1">
      <alignment horizontal="center" vertical="center"/>
    </xf>
    <xf numFmtId="164" fontId="4" fillId="0" borderId="48" xfId="0" applyNumberFormat="1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1" fillId="5" borderId="35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6" borderId="52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25" fillId="13" borderId="17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0" fontId="25" fillId="13" borderId="19" xfId="0" applyFont="1" applyFill="1" applyBorder="1" applyAlignment="1">
      <alignment horizontal="center" vertical="center"/>
    </xf>
    <xf numFmtId="0" fontId="25" fillId="13" borderId="20" xfId="0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 vertical="center"/>
    </xf>
    <xf numFmtId="0" fontId="25" fillId="13" borderId="2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5" fillId="14" borderId="17" xfId="0" applyFont="1" applyFill="1" applyBorder="1" applyAlignment="1">
      <alignment horizontal="center" vertical="center"/>
    </xf>
    <xf numFmtId="0" fontId="25" fillId="14" borderId="18" xfId="0" applyFont="1" applyFill="1" applyBorder="1" applyAlignment="1">
      <alignment horizontal="center" vertical="center"/>
    </xf>
    <xf numFmtId="0" fontId="25" fillId="14" borderId="19" xfId="0" applyFont="1" applyFill="1" applyBorder="1" applyAlignment="1">
      <alignment horizontal="center" vertical="center"/>
    </xf>
    <xf numFmtId="0" fontId="25" fillId="14" borderId="20" xfId="0" applyFont="1" applyFill="1" applyBorder="1" applyAlignment="1">
      <alignment horizontal="center" vertical="center"/>
    </xf>
    <xf numFmtId="0" fontId="25" fillId="14" borderId="7" xfId="0" applyFont="1" applyFill="1" applyBorder="1" applyAlignment="1">
      <alignment horizontal="center" vertical="center"/>
    </xf>
    <xf numFmtId="0" fontId="25" fillId="14" borderId="2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3" fontId="3" fillId="0" borderId="10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16" xfId="0" applyNumberFormat="1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64" fontId="4" fillId="6" borderId="11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5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left" vertical="center" wrapText="1"/>
    </xf>
    <xf numFmtId="164" fontId="4" fillId="6" borderId="16" xfId="0" applyNumberFormat="1" applyFont="1" applyFill="1" applyBorder="1" applyAlignment="1">
      <alignment horizontal="center" vertical="center"/>
    </xf>
    <xf numFmtId="3" fontId="24" fillId="8" borderId="11" xfId="0" applyNumberFormat="1" applyFont="1" applyFill="1" applyBorder="1" applyAlignment="1">
      <alignment horizontal="left" vertical="center" wrapText="1"/>
    </xf>
    <xf numFmtId="3" fontId="24" fillId="8" borderId="16" xfId="0" applyNumberFormat="1" applyFont="1" applyFill="1" applyBorder="1" applyAlignment="1">
      <alignment horizontal="left" vertical="center" wrapText="1"/>
    </xf>
    <xf numFmtId="3" fontId="24" fillId="8" borderId="12" xfId="0" applyNumberFormat="1" applyFont="1" applyFill="1" applyBorder="1" applyAlignment="1">
      <alignment horizontal="left" vertical="center" wrapText="1"/>
    </xf>
    <xf numFmtId="164" fontId="24" fillId="8" borderId="11" xfId="0" applyNumberFormat="1" applyFont="1" applyFill="1" applyBorder="1" applyAlignment="1">
      <alignment horizontal="center" vertical="center"/>
    </xf>
    <xf numFmtId="164" fontId="24" fillId="8" borderId="12" xfId="0" applyNumberFormat="1" applyFont="1" applyFill="1" applyBorder="1" applyAlignment="1">
      <alignment horizontal="center" vertical="center"/>
    </xf>
    <xf numFmtId="1" fontId="23" fillId="7" borderId="11" xfId="0" applyNumberFormat="1" applyFont="1" applyFill="1" applyBorder="1" applyAlignment="1">
      <alignment horizontal="center" vertical="center" wrapText="1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2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4" fillId="14" borderId="17" xfId="0" applyFont="1" applyFill="1" applyBorder="1" applyAlignment="1">
      <alignment horizontal="center" vertical="center"/>
    </xf>
    <xf numFmtId="0" fontId="34" fillId="14" borderId="18" xfId="0" applyFont="1" applyFill="1" applyBorder="1" applyAlignment="1">
      <alignment horizontal="center" vertical="center"/>
    </xf>
    <xf numFmtId="0" fontId="34" fillId="14" borderId="19" xfId="0" applyFont="1" applyFill="1" applyBorder="1" applyAlignment="1">
      <alignment horizontal="center" vertical="center"/>
    </xf>
    <xf numFmtId="0" fontId="34" fillId="14" borderId="20" xfId="0" applyFont="1" applyFill="1" applyBorder="1" applyAlignment="1">
      <alignment horizontal="center" vertical="center"/>
    </xf>
    <xf numFmtId="0" fontId="34" fillId="14" borderId="7" xfId="0" applyFont="1" applyFill="1" applyBorder="1" applyAlignment="1">
      <alignment horizontal="center" vertical="center"/>
    </xf>
    <xf numFmtId="0" fontId="34" fillId="14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" fontId="24" fillId="8" borderId="11" xfId="0" applyNumberFormat="1" applyFont="1" applyFill="1" applyBorder="1" applyAlignment="1">
      <alignment horizontal="left" vertical="center" wrapText="1"/>
    </xf>
    <xf numFmtId="1" fontId="24" fillId="8" borderId="16" xfId="0" applyNumberFormat="1" applyFont="1" applyFill="1" applyBorder="1" applyAlignment="1">
      <alignment horizontal="left" vertical="center" wrapText="1"/>
    </xf>
    <xf numFmtId="1" fontId="24" fillId="8" borderId="12" xfId="0" applyNumberFormat="1" applyFont="1" applyFill="1" applyBorder="1" applyAlignment="1">
      <alignment horizontal="left" vertical="center" wrapText="1"/>
    </xf>
    <xf numFmtId="5" fontId="24" fillId="8" borderId="11" xfId="0" applyNumberFormat="1" applyFont="1" applyFill="1" applyBorder="1" applyAlignment="1">
      <alignment horizontal="center" vertical="center"/>
    </xf>
    <xf numFmtId="5" fontId="24" fillId="8" borderId="12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left" vertical="center" wrapText="1"/>
    </xf>
    <xf numFmtId="164" fontId="3" fillId="0" borderId="16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6" fontId="4" fillId="0" borderId="11" xfId="0" applyNumberFormat="1" applyFont="1" applyBorder="1" applyAlignment="1">
      <alignment horizontal="center" vertical="center"/>
    </xf>
    <xf numFmtId="6" fontId="4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6" fontId="4" fillId="0" borderId="16" xfId="0" applyNumberFormat="1" applyFont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64" fontId="24" fillId="8" borderId="1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 wrapText="1"/>
    </xf>
    <xf numFmtId="0" fontId="41" fillId="0" borderId="4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6" borderId="5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2" fillId="6" borderId="53" xfId="0" applyFont="1" applyFill="1" applyBorder="1" applyAlignment="1">
      <alignment horizontal="center" vertical="center"/>
    </xf>
    <xf numFmtId="0" fontId="42" fillId="6" borderId="54" xfId="0" applyFont="1" applyFill="1" applyBorder="1" applyAlignment="1">
      <alignment horizontal="center" vertical="center"/>
    </xf>
    <xf numFmtId="0" fontId="42" fillId="6" borderId="55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43" fillId="14" borderId="4" xfId="0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0" fontId="43" fillId="14" borderId="8" xfId="0" applyFont="1" applyFill="1" applyBorder="1" applyAlignment="1">
      <alignment horizontal="center" vertical="center"/>
    </xf>
    <xf numFmtId="0" fontId="43" fillId="14" borderId="9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23" fillId="7" borderId="10" xfId="0" applyNumberFormat="1" applyFont="1" applyFill="1" applyBorder="1" applyAlignment="1">
      <alignment horizontal="left" vertical="center" wrapText="1"/>
    </xf>
    <xf numFmtId="0" fontId="25" fillId="15" borderId="17" xfId="0" applyFont="1" applyFill="1" applyBorder="1" applyAlignment="1">
      <alignment horizontal="center" vertical="center"/>
    </xf>
    <xf numFmtId="0" fontId="25" fillId="15" borderId="18" xfId="0" applyFont="1" applyFill="1" applyBorder="1" applyAlignment="1">
      <alignment horizontal="center" vertical="center"/>
    </xf>
    <xf numFmtId="0" fontId="25" fillId="15" borderId="19" xfId="0" applyFont="1" applyFill="1" applyBorder="1" applyAlignment="1">
      <alignment horizontal="center" vertical="center"/>
    </xf>
    <xf numFmtId="0" fontId="25" fillId="15" borderId="26" xfId="0" applyFont="1" applyFill="1" applyBorder="1" applyAlignment="1">
      <alignment horizontal="center" vertical="center"/>
    </xf>
    <xf numFmtId="0" fontId="25" fillId="15" borderId="27" xfId="0" applyFont="1" applyFill="1" applyBorder="1" applyAlignment="1">
      <alignment horizontal="center" vertical="center"/>
    </xf>
    <xf numFmtId="0" fontId="25" fillId="15" borderId="28" xfId="0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25" fillId="15" borderId="20" xfId="0" applyFont="1" applyFill="1" applyBorder="1" applyAlignment="1">
      <alignment horizontal="center" vertical="center"/>
    </xf>
    <xf numFmtId="0" fontId="25" fillId="15" borderId="7" xfId="0" applyFont="1" applyFill="1" applyBorder="1" applyAlignment="1">
      <alignment horizontal="center" vertical="center"/>
    </xf>
    <xf numFmtId="0" fontId="25" fillId="15" borderId="21" xfId="0" applyFont="1" applyFill="1" applyBorder="1" applyAlignment="1">
      <alignment horizontal="center" vertical="center"/>
    </xf>
    <xf numFmtId="164" fontId="23" fillId="7" borderId="11" xfId="0" applyNumberFormat="1" applyFont="1" applyFill="1" applyBorder="1" applyAlignment="1">
      <alignment horizontal="center" vertical="center"/>
    </xf>
    <xf numFmtId="164" fontId="23" fillId="7" borderId="12" xfId="0" applyNumberFormat="1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25" fillId="16" borderId="17" xfId="0" applyFont="1" applyFill="1" applyBorder="1" applyAlignment="1">
      <alignment horizontal="center" vertical="center"/>
    </xf>
    <xf numFmtId="0" fontId="25" fillId="16" borderId="18" xfId="0" applyFont="1" applyFill="1" applyBorder="1" applyAlignment="1">
      <alignment horizontal="center" vertical="center"/>
    </xf>
    <xf numFmtId="0" fontId="25" fillId="16" borderId="19" xfId="0" applyFont="1" applyFill="1" applyBorder="1" applyAlignment="1">
      <alignment horizontal="center" vertical="center"/>
    </xf>
    <xf numFmtId="0" fontId="25" fillId="16" borderId="20" xfId="0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/>
    </xf>
    <xf numFmtId="0" fontId="25" fillId="16" borderId="2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23" fillId="7" borderId="11" xfId="0" applyNumberFormat="1" applyFont="1" applyFill="1" applyBorder="1" applyAlignment="1">
      <alignment horizontal="left" vertical="center" wrapText="1"/>
    </xf>
    <xf numFmtId="3" fontId="23" fillId="7" borderId="16" xfId="0" applyNumberFormat="1" applyFont="1" applyFill="1" applyBorder="1" applyAlignment="1">
      <alignment horizontal="left" vertical="center" wrapText="1"/>
    </xf>
    <xf numFmtId="3" fontId="23" fillId="7" borderId="12" xfId="0" applyNumberFormat="1" applyFont="1" applyFill="1" applyBorder="1" applyAlignment="1">
      <alignment horizontal="left" vertical="center" wrapText="1"/>
    </xf>
    <xf numFmtId="0" fontId="4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34" fillId="16" borderId="17" xfId="0" applyFont="1" applyFill="1" applyBorder="1" applyAlignment="1">
      <alignment horizontal="center" vertical="center"/>
    </xf>
    <xf numFmtId="0" fontId="34" fillId="16" borderId="18" xfId="0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/>
    </xf>
    <xf numFmtId="0" fontId="34" fillId="16" borderId="20" xfId="0" applyFont="1" applyFill="1" applyBorder="1" applyAlignment="1">
      <alignment horizontal="center" vertical="center"/>
    </xf>
    <xf numFmtId="0" fontId="34" fillId="16" borderId="7" xfId="0" applyFont="1" applyFill="1" applyBorder="1" applyAlignment="1">
      <alignment horizontal="center" vertical="center"/>
    </xf>
    <xf numFmtId="0" fontId="34" fillId="16" borderId="2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40" xfId="0" applyNumberFormat="1" applyFont="1" applyFill="1" applyBorder="1" applyAlignment="1">
      <alignment horizontal="center" vertical="center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10" fillId="6" borderId="71" xfId="0" applyFont="1" applyFill="1" applyBorder="1" applyAlignment="1">
      <alignment horizontal="left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 wrapText="1"/>
    </xf>
    <xf numFmtId="0" fontId="54" fillId="0" borderId="127" xfId="0" applyFont="1" applyBorder="1" applyAlignment="1">
      <alignment horizontal="center" wrapText="1"/>
    </xf>
    <xf numFmtId="0" fontId="54" fillId="0" borderId="127" xfId="0" applyFont="1" applyBorder="1" applyAlignment="1">
      <alignment horizontal="center"/>
    </xf>
    <xf numFmtId="164" fontId="15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6" borderId="127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42" fillId="6" borderId="64" xfId="0" applyFont="1" applyFill="1" applyBorder="1" applyAlignment="1">
      <alignment horizontal="center" vertical="center"/>
    </xf>
    <xf numFmtId="0" fontId="42" fillId="6" borderId="65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center" vertical="center"/>
    </xf>
    <xf numFmtId="0" fontId="46" fillId="6" borderId="0" xfId="0" applyFont="1" applyFill="1" applyBorder="1" applyAlignment="1">
      <alignment horizontal="center" vertical="center" wrapText="1"/>
    </xf>
    <xf numFmtId="0" fontId="46" fillId="6" borderId="7" xfId="0" applyFont="1" applyFill="1" applyBorder="1" applyAlignment="1">
      <alignment horizontal="center" vertical="center" wrapText="1"/>
    </xf>
    <xf numFmtId="0" fontId="43" fillId="16" borderId="4" xfId="0" applyFont="1" applyFill="1" applyBorder="1" applyAlignment="1">
      <alignment horizontal="center" vertical="center" wrapText="1"/>
    </xf>
    <xf numFmtId="0" fontId="43" fillId="16" borderId="6" xfId="0" applyFont="1" applyFill="1" applyBorder="1" applyAlignment="1">
      <alignment horizontal="center" vertical="center"/>
    </xf>
    <xf numFmtId="0" fontId="43" fillId="16" borderId="50" xfId="0" applyFont="1" applyFill="1" applyBorder="1" applyAlignment="1">
      <alignment horizontal="center" vertical="center"/>
    </xf>
    <xf numFmtId="0" fontId="43" fillId="16" borderId="56" xfId="0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6" fontId="4" fillId="0" borderId="10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left" wrapText="1"/>
    </xf>
    <xf numFmtId="0" fontId="55" fillId="0" borderId="0" xfId="0" applyFont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3" fontId="23" fillId="7" borderId="10" xfId="0" applyNumberFormat="1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3" fillId="7" borderId="11" xfId="0" applyNumberFormat="1" applyFont="1" applyFill="1" applyBorder="1" applyAlignment="1">
      <alignment horizontal="center" vertical="center" wrapText="1"/>
    </xf>
    <xf numFmtId="3" fontId="23" fillId="7" borderId="16" xfId="0" applyNumberFormat="1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/>
    </xf>
    <xf numFmtId="0" fontId="57" fillId="2" borderId="73" xfId="0" applyFont="1" applyFill="1" applyBorder="1" applyAlignment="1">
      <alignment horizontal="center" vertical="center"/>
    </xf>
    <xf numFmtId="0" fontId="57" fillId="2" borderId="74" xfId="0" applyFont="1" applyFill="1" applyBorder="1" applyAlignment="1">
      <alignment horizontal="center" vertical="center"/>
    </xf>
    <xf numFmtId="164" fontId="4" fillId="6" borderId="39" xfId="0" applyNumberFormat="1" applyFont="1" applyFill="1" applyBorder="1" applyAlignment="1">
      <alignment horizontal="center" vertical="center"/>
    </xf>
    <xf numFmtId="164" fontId="4" fillId="6" borderId="40" xfId="0" applyNumberFormat="1" applyFont="1" applyFill="1" applyBorder="1" applyAlignment="1">
      <alignment horizontal="center" vertical="center"/>
    </xf>
    <xf numFmtId="0" fontId="4" fillId="6" borderId="76" xfId="0" applyFont="1" applyFill="1" applyBorder="1" applyAlignment="1">
      <alignment horizontal="left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3" fontId="24" fillId="8" borderId="11" xfId="0" applyNumberFormat="1" applyFont="1" applyFill="1" applyBorder="1" applyAlignment="1">
      <alignment horizontal="center" vertical="center" wrapText="1"/>
    </xf>
    <xf numFmtId="3" fontId="24" fillId="8" borderId="16" xfId="0" applyNumberFormat="1" applyFont="1" applyFill="1" applyBorder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0" fontId="4" fillId="6" borderId="75" xfId="0" applyFont="1" applyFill="1" applyBorder="1" applyAlignment="1">
      <alignment horizontal="left" vertical="center"/>
    </xf>
    <xf numFmtId="0" fontId="55" fillId="0" borderId="0" xfId="0" applyFont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164" fontId="24" fillId="8" borderId="12" xfId="0" applyNumberFormat="1" applyFont="1" applyFill="1" applyBorder="1" applyAlignment="1">
      <alignment horizontal="center" vertical="center" wrapText="1"/>
    </xf>
    <xf numFmtId="0" fontId="60" fillId="6" borderId="5" xfId="0" applyFont="1" applyFill="1" applyBorder="1" applyAlignment="1">
      <alignment horizontal="left" vertical="center"/>
    </xf>
    <xf numFmtId="0" fontId="60" fillId="6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3" fontId="24" fillId="8" borderId="12" xfId="0" applyNumberFormat="1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63" fillId="6" borderId="0" xfId="0" applyFont="1" applyFill="1" applyBorder="1" applyAlignment="1">
      <alignment horizontal="center" vertical="center" wrapText="1"/>
    </xf>
    <xf numFmtId="0" fontId="63" fillId="6" borderId="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25" fillId="19" borderId="17" xfId="0" applyFont="1" applyFill="1" applyBorder="1" applyAlignment="1">
      <alignment horizontal="center" vertical="center"/>
    </xf>
    <xf numFmtId="0" fontId="25" fillId="19" borderId="18" xfId="0" applyFont="1" applyFill="1" applyBorder="1" applyAlignment="1">
      <alignment horizontal="center" vertical="center"/>
    </xf>
    <xf numFmtId="0" fontId="25" fillId="19" borderId="19" xfId="0" applyFont="1" applyFill="1" applyBorder="1" applyAlignment="1">
      <alignment horizontal="center" vertical="center"/>
    </xf>
    <xf numFmtId="0" fontId="25" fillId="19" borderId="20" xfId="0" applyFont="1" applyFill="1" applyBorder="1" applyAlignment="1">
      <alignment horizontal="center" vertical="center"/>
    </xf>
    <xf numFmtId="0" fontId="25" fillId="19" borderId="7" xfId="0" applyFont="1" applyFill="1" applyBorder="1" applyAlignment="1">
      <alignment horizontal="center" vertical="center"/>
    </xf>
    <xf numFmtId="0" fontId="25" fillId="19" borderId="21" xfId="0" applyFont="1" applyFill="1" applyBorder="1" applyAlignment="1">
      <alignment horizontal="center" vertical="center"/>
    </xf>
    <xf numFmtId="3" fontId="66" fillId="8" borderId="11" xfId="0" applyNumberFormat="1" applyFont="1" applyFill="1" applyBorder="1" applyAlignment="1">
      <alignment horizontal="center" vertical="center" wrapText="1"/>
    </xf>
    <xf numFmtId="3" fontId="66" fillId="8" borderId="16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65" fillId="6" borderId="0" xfId="0" applyFont="1" applyFill="1" applyBorder="1" applyAlignment="1">
      <alignment horizontal="center" vertical="center" wrapText="1"/>
    </xf>
    <xf numFmtId="0" fontId="65" fillId="6" borderId="0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3" fillId="0" borderId="89" xfId="0" applyFont="1" applyBorder="1" applyAlignment="1">
      <alignment horizontal="left"/>
    </xf>
    <xf numFmtId="0" fontId="3" fillId="0" borderId="91" xfId="0" applyFont="1" applyBorder="1" applyAlignment="1">
      <alignment horizontal="center" vertical="center"/>
    </xf>
    <xf numFmtId="0" fontId="3" fillId="0" borderId="90" xfId="0" applyFont="1" applyBorder="1" applyAlignment="1">
      <alignment horizontal="left"/>
    </xf>
    <xf numFmtId="0" fontId="69" fillId="0" borderId="5" xfId="0" applyFont="1" applyBorder="1" applyAlignment="1">
      <alignment horizontal="center"/>
    </xf>
    <xf numFmtId="0" fontId="69" fillId="0" borderId="0" xfId="0" applyFont="1" applyBorder="1" applyAlignment="1">
      <alignment horizontal="center"/>
    </xf>
    <xf numFmtId="0" fontId="68" fillId="6" borderId="5" xfId="0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6" fontId="4" fillId="0" borderId="11" xfId="0" applyNumberFormat="1" applyFont="1" applyBorder="1" applyAlignment="1">
      <alignment horizontal="center"/>
    </xf>
    <xf numFmtId="6" fontId="4" fillId="0" borderId="12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164" fontId="23" fillId="4" borderId="13" xfId="0" applyNumberFormat="1" applyFont="1" applyFill="1" applyBorder="1" applyAlignment="1">
      <alignment horizontal="center" vertical="center"/>
    </xf>
    <xf numFmtId="164" fontId="23" fillId="4" borderId="14" xfId="0" applyNumberFormat="1" applyFont="1" applyFill="1" applyBorder="1" applyAlignment="1">
      <alignment horizontal="center" vertical="center"/>
    </xf>
    <xf numFmtId="164" fontId="23" fillId="4" borderId="15" xfId="0" applyNumberFormat="1" applyFont="1" applyFill="1" applyBorder="1" applyAlignment="1">
      <alignment horizontal="center" vertical="center"/>
    </xf>
    <xf numFmtId="6" fontId="13" fillId="0" borderId="11" xfId="0" applyNumberFormat="1" applyFont="1" applyBorder="1" applyAlignment="1">
      <alignment horizontal="center"/>
    </xf>
    <xf numFmtId="6" fontId="13" fillId="0" borderId="12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165" fontId="3" fillId="2" borderId="0" xfId="0" applyNumberFormat="1" applyFont="1" applyFill="1" applyBorder="1" applyAlignment="1">
      <alignment horizontal="center" vertical="center"/>
    </xf>
    <xf numFmtId="165" fontId="21" fillId="7" borderId="4" xfId="0" applyNumberFormat="1" applyFont="1" applyFill="1" applyBorder="1" applyAlignment="1">
      <alignment horizontal="center" vertical="center"/>
    </xf>
    <xf numFmtId="165" fontId="21" fillId="7" borderId="5" xfId="0" applyNumberFormat="1" applyFont="1" applyFill="1" applyBorder="1" applyAlignment="1">
      <alignment horizontal="center" vertical="center"/>
    </xf>
    <xf numFmtId="165" fontId="21" fillId="7" borderId="50" xfId="0" applyNumberFormat="1" applyFont="1" applyFill="1" applyBorder="1" applyAlignment="1">
      <alignment horizontal="center" vertical="center"/>
    </xf>
    <xf numFmtId="165" fontId="21" fillId="7" borderId="0" xfId="0" applyNumberFormat="1" applyFont="1" applyFill="1" applyBorder="1" applyAlignment="1">
      <alignment horizontal="center" vertical="center"/>
    </xf>
    <xf numFmtId="165" fontId="73" fillId="7" borderId="5" xfId="0" applyNumberFormat="1" applyFont="1" applyFill="1" applyBorder="1" applyAlignment="1">
      <alignment horizontal="center" vertical="center"/>
    </xf>
    <xf numFmtId="165" fontId="73" fillId="7" borderId="6" xfId="0" applyNumberFormat="1" applyFont="1" applyFill="1" applyBorder="1" applyAlignment="1">
      <alignment horizontal="center" vertical="center"/>
    </xf>
    <xf numFmtId="165" fontId="21" fillId="7" borderId="5" xfId="0" applyNumberFormat="1" applyFont="1" applyFill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164" fontId="3" fillId="0" borderId="94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164" fontId="3" fillId="0" borderId="93" xfId="1" applyNumberFormat="1" applyFont="1" applyBorder="1" applyAlignment="1">
      <alignment horizontal="center" vertical="center"/>
    </xf>
    <xf numFmtId="164" fontId="3" fillId="0" borderId="94" xfId="1" applyNumberFormat="1" applyFont="1" applyBorder="1" applyAlignment="1">
      <alignment horizontal="center" vertical="center"/>
    </xf>
    <xf numFmtId="164" fontId="3" fillId="0" borderId="96" xfId="1" applyNumberFormat="1" applyFont="1" applyBorder="1" applyAlignment="1">
      <alignment horizontal="center" vertical="center"/>
    </xf>
    <xf numFmtId="164" fontId="3" fillId="0" borderId="97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100" xfId="1" applyNumberFormat="1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64" fontId="3" fillId="0" borderId="110" xfId="1" applyNumberFormat="1" applyFont="1" applyBorder="1" applyAlignment="1">
      <alignment horizontal="center" vertical="center"/>
    </xf>
    <xf numFmtId="164" fontId="3" fillId="0" borderId="111" xfId="1" applyNumberFormat="1" applyFont="1" applyBorder="1" applyAlignment="1">
      <alignment horizontal="center" vertical="center"/>
    </xf>
    <xf numFmtId="165" fontId="75" fillId="7" borderId="5" xfId="0" applyNumberFormat="1" applyFont="1" applyFill="1" applyBorder="1" applyAlignment="1">
      <alignment horizontal="center" vertical="center"/>
    </xf>
    <xf numFmtId="165" fontId="75" fillId="7" borderId="6" xfId="0" applyNumberFormat="1" applyFont="1" applyFill="1" applyBorder="1" applyAlignment="1">
      <alignment horizontal="center" vertical="center"/>
    </xf>
    <xf numFmtId="165" fontId="21" fillId="7" borderId="8" xfId="0" applyNumberFormat="1" applyFont="1" applyFill="1" applyBorder="1" applyAlignment="1">
      <alignment horizontal="center" vertical="center"/>
    </xf>
    <xf numFmtId="165" fontId="21" fillId="7" borderId="9" xfId="0" applyNumberFormat="1" applyFont="1" applyFill="1" applyBorder="1" applyAlignment="1">
      <alignment horizontal="center" vertical="center"/>
    </xf>
    <xf numFmtId="165" fontId="21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164" fontId="3" fillId="0" borderId="110" xfId="0" applyNumberFormat="1" applyFont="1" applyBorder="1" applyAlignment="1">
      <alignment horizontal="center" vertical="center"/>
    </xf>
    <xf numFmtId="164" fontId="3" fillId="0" borderId="111" xfId="0" applyNumberFormat="1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 wrapText="1"/>
    </xf>
    <xf numFmtId="0" fontId="3" fillId="13" borderId="35" xfId="0" applyFont="1" applyFill="1" applyBorder="1" applyAlignment="1">
      <alignment horizontal="center" vertical="center" wrapText="1"/>
    </xf>
    <xf numFmtId="0" fontId="3" fillId="13" borderId="36" xfId="0" applyFont="1" applyFill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35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8" fillId="14" borderId="11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center" vertical="center" wrapText="1"/>
    </xf>
    <xf numFmtId="0" fontId="28" fillId="14" borderId="34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4" borderId="36" xfId="0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/>
    </xf>
    <xf numFmtId="164" fontId="4" fillId="0" borderId="47" xfId="0" applyNumberFormat="1" applyFont="1" applyFill="1" applyBorder="1" applyAlignment="1">
      <alignment horizontal="center" vertical="center"/>
    </xf>
    <xf numFmtId="0" fontId="76" fillId="2" borderId="128" xfId="0" applyFont="1" applyFill="1" applyBorder="1" applyAlignment="1">
      <alignment horizontal="center" vertical="center"/>
    </xf>
    <xf numFmtId="0" fontId="76" fillId="2" borderId="129" xfId="0" applyFont="1" applyFill="1" applyBorder="1" applyAlignment="1">
      <alignment horizontal="center" vertical="center"/>
    </xf>
    <xf numFmtId="0" fontId="76" fillId="2" borderId="130" xfId="0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5" fillId="20" borderId="10" xfId="0" applyFont="1" applyFill="1" applyBorder="1" applyAlignment="1">
      <alignment vertical="center" wrapText="1"/>
    </xf>
    <xf numFmtId="0" fontId="3" fillId="20" borderId="10" xfId="0" applyFont="1" applyFill="1" applyBorder="1" applyAlignment="1">
      <alignment horizontal="center" vertical="center" wrapText="1"/>
    </xf>
    <xf numFmtId="165" fontId="3" fillId="20" borderId="11" xfId="0" applyNumberFormat="1" applyFont="1" applyFill="1" applyBorder="1" applyAlignment="1">
      <alignment horizontal="center" vertical="center" wrapText="1"/>
    </xf>
    <xf numFmtId="165" fontId="3" fillId="20" borderId="16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164" fontId="78" fillId="21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5" fontId="3" fillId="4" borderId="5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32" xfId="0" applyFont="1" applyBorder="1" applyAlignment="1">
      <alignment vertical="center"/>
    </xf>
    <xf numFmtId="0" fontId="0" fillId="0" borderId="16" xfId="0" applyBorder="1"/>
    <xf numFmtId="164" fontId="0" fillId="0" borderId="12" xfId="0" applyNumberFormat="1" applyBorder="1"/>
    <xf numFmtId="0" fontId="79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/>
    </xf>
    <xf numFmtId="0" fontId="15" fillId="0" borderId="0" xfId="0" applyFont="1"/>
    <xf numFmtId="0" fontId="25" fillId="21" borderId="133" xfId="0" applyFont="1" applyFill="1" applyBorder="1" applyAlignment="1">
      <alignment horizontal="center" vertical="center"/>
    </xf>
    <xf numFmtId="0" fontId="25" fillId="21" borderId="134" xfId="0" applyFont="1" applyFill="1" applyBorder="1" applyAlignment="1">
      <alignment horizontal="center" vertical="center"/>
    </xf>
    <xf numFmtId="0" fontId="25" fillId="21" borderId="135" xfId="0" applyFont="1" applyFill="1" applyBorder="1" applyAlignment="1">
      <alignment horizontal="center" vertical="center"/>
    </xf>
    <xf numFmtId="0" fontId="25" fillId="21" borderId="136" xfId="0" applyFont="1" applyFill="1" applyBorder="1" applyAlignment="1">
      <alignment horizontal="center" vertical="center"/>
    </xf>
    <xf numFmtId="0" fontId="25" fillId="21" borderId="7" xfId="0" applyFont="1" applyFill="1" applyBorder="1" applyAlignment="1">
      <alignment horizontal="center" vertical="center"/>
    </xf>
    <xf numFmtId="0" fontId="25" fillId="21" borderId="137" xfId="0" applyFont="1" applyFill="1" applyBorder="1" applyAlignment="1">
      <alignment horizontal="center" vertical="center"/>
    </xf>
    <xf numFmtId="0" fontId="10" fillId="20" borderId="138" xfId="0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horizontal="center" vertical="center"/>
    </xf>
    <xf numFmtId="0" fontId="10" fillId="20" borderId="139" xfId="0" applyFont="1" applyFill="1" applyBorder="1" applyAlignment="1">
      <alignment horizontal="center" vertical="center"/>
    </xf>
    <xf numFmtId="0" fontId="4" fillId="20" borderId="138" xfId="0" applyFont="1" applyFill="1" applyBorder="1"/>
    <xf numFmtId="0" fontId="3" fillId="20" borderId="0" xfId="0" applyFont="1" applyFill="1" applyBorder="1" applyAlignment="1">
      <alignment horizontal="center"/>
    </xf>
    <xf numFmtId="0" fontId="3" fillId="20" borderId="0" xfId="0" applyFont="1" applyFill="1" applyBorder="1"/>
    <xf numFmtId="0" fontId="4" fillId="20" borderId="0" xfId="0" applyFont="1" applyFill="1" applyBorder="1"/>
    <xf numFmtId="0" fontId="3" fillId="20" borderId="139" xfId="0" applyFont="1" applyFill="1" applyBorder="1"/>
    <xf numFmtId="0" fontId="3" fillId="20" borderId="0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center"/>
    </xf>
    <xf numFmtId="0" fontId="4" fillId="20" borderId="138" xfId="0" applyFont="1" applyFill="1" applyBorder="1" applyAlignment="1">
      <alignment vertical="center"/>
    </xf>
    <xf numFmtId="0" fontId="5" fillId="20" borderId="138" xfId="0" applyFont="1" applyFill="1" applyBorder="1"/>
    <xf numFmtId="0" fontId="23" fillId="20" borderId="0" xfId="0" applyFont="1" applyFill="1" applyBorder="1" applyAlignment="1">
      <alignment horizontal="center" vertical="center" wrapText="1"/>
    </xf>
    <xf numFmtId="0" fontId="23" fillId="20" borderId="139" xfId="0" applyFont="1" applyFill="1" applyBorder="1" applyAlignment="1">
      <alignment horizontal="center" vertical="center" wrapText="1"/>
    </xf>
    <xf numFmtId="0" fontId="5" fillId="21" borderId="140" xfId="0" applyFont="1" applyFill="1" applyBorder="1" applyAlignment="1">
      <alignment vertical="center" wrapText="1"/>
    </xf>
    <xf numFmtId="0" fontId="3" fillId="21" borderId="32" xfId="0" applyFont="1" applyFill="1" applyBorder="1" applyAlignment="1">
      <alignment horizontal="center" vertical="center" wrapText="1"/>
    </xf>
    <xf numFmtId="0" fontId="3" fillId="21" borderId="33" xfId="0" applyFont="1" applyFill="1" applyBorder="1" applyAlignment="1">
      <alignment horizontal="center" vertical="center" wrapText="1"/>
    </xf>
    <xf numFmtId="0" fontId="78" fillId="21" borderId="112" xfId="0" applyFont="1" applyFill="1" applyBorder="1" applyAlignment="1">
      <alignment horizontal="center" vertical="center" wrapText="1"/>
    </xf>
    <xf numFmtId="0" fontId="78" fillId="21" borderId="113" xfId="0" applyFont="1" applyFill="1" applyBorder="1" applyAlignment="1">
      <alignment horizontal="center" vertical="center" wrapText="1"/>
    </xf>
    <xf numFmtId="0" fontId="78" fillId="21" borderId="141" xfId="0" applyFont="1" applyFill="1" applyBorder="1" applyAlignment="1">
      <alignment horizontal="center" vertical="center" wrapText="1"/>
    </xf>
    <xf numFmtId="164" fontId="3" fillId="0" borderId="142" xfId="0" applyNumberFormat="1" applyFont="1" applyBorder="1" applyAlignment="1">
      <alignment horizontal="left" vertical="center" wrapText="1"/>
    </xf>
    <xf numFmtId="164" fontId="4" fillId="20" borderId="0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37" xfId="0" applyNumberFormat="1" applyFont="1" applyFill="1" applyBorder="1" applyAlignment="1">
      <alignment horizontal="center" vertical="center"/>
    </xf>
    <xf numFmtId="164" fontId="3" fillId="0" borderId="143" xfId="0" applyNumberFormat="1" applyFont="1" applyBorder="1" applyAlignment="1">
      <alignment horizontal="left" vertical="center" wrapText="1"/>
    </xf>
    <xf numFmtId="0" fontId="4" fillId="0" borderId="144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164" fontId="4" fillId="20" borderId="89" xfId="0" applyNumberFormat="1" applyFont="1" applyFill="1" applyBorder="1" applyAlignment="1">
      <alignment horizontal="center" vertical="center"/>
    </xf>
    <xf numFmtId="0" fontId="74" fillId="6" borderId="0" xfId="0" applyFont="1" applyFill="1" applyBorder="1" applyAlignment="1">
      <alignment vertical="center" wrapText="1"/>
    </xf>
    <xf numFmtId="0" fontId="81" fillId="0" borderId="0" xfId="0" applyFont="1"/>
    <xf numFmtId="0" fontId="82" fillId="0" borderId="0" xfId="0" applyFont="1"/>
    <xf numFmtId="0" fontId="21" fillId="15" borderId="11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center" vertical="center" wrapText="1"/>
    </xf>
    <xf numFmtId="0" fontId="21" fillId="15" borderId="34" xfId="0" applyFont="1" applyFill="1" applyBorder="1" applyAlignment="1">
      <alignment horizontal="center" vertical="center" wrapText="1"/>
    </xf>
    <xf numFmtId="0" fontId="21" fillId="15" borderId="35" xfId="0" applyFont="1" applyFill="1" applyBorder="1" applyAlignment="1">
      <alignment horizontal="center" vertical="center" wrapText="1"/>
    </xf>
    <xf numFmtId="0" fontId="21" fillId="15" borderId="36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2" xfId="0" applyFont="1" applyFill="1" applyBorder="1" applyAlignment="1">
      <alignment horizontal="center" vertical="center" wrapText="1"/>
    </xf>
    <xf numFmtId="0" fontId="21" fillId="16" borderId="11" xfId="0" applyFont="1" applyFill="1" applyBorder="1" applyAlignment="1">
      <alignment horizontal="center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1" fillId="16" borderId="20" xfId="0" applyFont="1" applyFill="1" applyBorder="1" applyAlignment="1">
      <alignment horizontal="center" vertical="center" wrapText="1"/>
    </xf>
    <xf numFmtId="0" fontId="21" fillId="16" borderId="7" xfId="0" applyFont="1" applyFill="1" applyBorder="1" applyAlignment="1">
      <alignment horizontal="center" vertical="center" wrapText="1"/>
    </xf>
    <xf numFmtId="0" fontId="21" fillId="16" borderId="21" xfId="0" applyFont="1" applyFill="1" applyBorder="1" applyAlignment="1">
      <alignment horizontal="center" vertical="center" wrapText="1"/>
    </xf>
    <xf numFmtId="0" fontId="28" fillId="16" borderId="11" xfId="0" applyFont="1" applyFill="1" applyBorder="1" applyAlignment="1">
      <alignment horizontal="center" vertical="center" wrapText="1"/>
    </xf>
    <xf numFmtId="0" fontId="28" fillId="16" borderId="12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/>
    </xf>
    <xf numFmtId="0" fontId="28" fillId="16" borderId="34" xfId="0" applyFont="1" applyFill="1" applyBorder="1" applyAlignment="1">
      <alignment horizontal="center" vertical="center" wrapText="1"/>
    </xf>
    <xf numFmtId="0" fontId="28" fillId="16" borderId="35" xfId="0" applyFont="1" applyFill="1" applyBorder="1" applyAlignment="1">
      <alignment horizontal="center" vertical="center" wrapText="1"/>
    </xf>
    <xf numFmtId="0" fontId="28" fillId="16" borderId="36" xfId="0" applyFont="1" applyFill="1" applyBorder="1" applyAlignment="1">
      <alignment horizontal="center" vertical="center" wrapText="1"/>
    </xf>
    <xf numFmtId="165" fontId="78" fillId="21" borderId="1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16" borderId="36" xfId="0" applyFont="1" applyFill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/>
    </xf>
    <xf numFmtId="0" fontId="56" fillId="17" borderId="11" xfId="0" applyFont="1" applyFill="1" applyBorder="1" applyAlignment="1">
      <alignment horizontal="center" vertical="center" wrapText="1"/>
    </xf>
    <xf numFmtId="0" fontId="56" fillId="17" borderId="16" xfId="0" applyFont="1" applyFill="1" applyBorder="1" applyAlignment="1">
      <alignment horizontal="center" vertical="center" wrapText="1"/>
    </xf>
    <xf numFmtId="0" fontId="56" fillId="17" borderId="12" xfId="0" applyFont="1" applyFill="1" applyBorder="1" applyAlignment="1">
      <alignment horizontal="center" vertical="center" wrapText="1"/>
    </xf>
    <xf numFmtId="0" fontId="28" fillId="17" borderId="11" xfId="0" applyFont="1" applyFill="1" applyBorder="1" applyAlignment="1">
      <alignment horizontal="center" vertical="center" wrapText="1"/>
    </xf>
    <xf numFmtId="0" fontId="28" fillId="17" borderId="16" xfId="0" applyFont="1" applyFill="1" applyBorder="1" applyAlignment="1">
      <alignment horizontal="center" vertical="center" wrapText="1"/>
    </xf>
    <xf numFmtId="0" fontId="28" fillId="17" borderId="12" xfId="0" applyFont="1" applyFill="1" applyBorder="1" applyAlignment="1">
      <alignment horizontal="center" vertical="center" wrapText="1"/>
    </xf>
    <xf numFmtId="0" fontId="84" fillId="0" borderId="34" xfId="0" applyFont="1" applyBorder="1" applyAlignment="1">
      <alignment horizontal="center" vertical="center"/>
    </xf>
    <xf numFmtId="0" fontId="84" fillId="0" borderId="36" xfId="0" applyFont="1" applyBorder="1" applyAlignment="1">
      <alignment horizontal="center" vertical="center"/>
    </xf>
    <xf numFmtId="0" fontId="28" fillId="18" borderId="39" xfId="0" applyFont="1" applyFill="1" applyBorder="1" applyAlignment="1">
      <alignment horizontal="center" vertical="center" wrapText="1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40" xfId="0" applyFont="1" applyFill="1" applyBorder="1" applyAlignment="1">
      <alignment horizontal="center" vertical="center" wrapText="1"/>
    </xf>
    <xf numFmtId="164" fontId="24" fillId="8" borderId="47" xfId="0" applyNumberFormat="1" applyFont="1" applyFill="1" applyBorder="1" applyAlignment="1">
      <alignment horizontal="center" vertical="center"/>
    </xf>
    <xf numFmtId="164" fontId="24" fillId="8" borderId="49" xfId="0" applyNumberFormat="1" applyFont="1" applyFill="1" applyBorder="1" applyAlignment="1">
      <alignment horizontal="center" vertical="center"/>
    </xf>
    <xf numFmtId="0" fontId="85" fillId="22" borderId="11" xfId="0" applyFont="1" applyFill="1" applyBorder="1" applyAlignment="1">
      <alignment horizontal="center" vertical="center"/>
    </xf>
    <xf numFmtId="0" fontId="85" fillId="22" borderId="16" xfId="0" applyFont="1" applyFill="1" applyBorder="1" applyAlignment="1">
      <alignment horizontal="center" vertical="center"/>
    </xf>
    <xf numFmtId="0" fontId="85" fillId="2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8" fillId="18" borderId="10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84" fillId="0" borderId="11" xfId="0" applyFont="1" applyBorder="1" applyAlignment="1">
      <alignment horizontal="center" vertical="center"/>
    </xf>
    <xf numFmtId="0" fontId="28" fillId="19" borderId="11" xfId="0" applyFont="1" applyFill="1" applyBorder="1" applyAlignment="1">
      <alignment horizontal="center" vertical="center" wrapText="1"/>
    </xf>
    <xf numFmtId="0" fontId="28" fillId="19" borderId="16" xfId="0" applyFont="1" applyFill="1" applyBorder="1" applyAlignment="1">
      <alignment horizontal="center" vertical="center" wrapText="1"/>
    </xf>
    <xf numFmtId="0" fontId="28" fillId="19" borderId="12" xfId="0" applyFont="1" applyFill="1" applyBorder="1" applyAlignment="1">
      <alignment horizontal="center" vertical="center" wrapText="1"/>
    </xf>
    <xf numFmtId="0" fontId="21" fillId="19" borderId="34" xfId="0" applyFont="1" applyFill="1" applyBorder="1" applyAlignment="1">
      <alignment horizontal="center" vertical="center" wrapText="1"/>
    </xf>
    <xf numFmtId="0" fontId="21" fillId="19" borderId="35" xfId="0" applyFont="1" applyFill="1" applyBorder="1" applyAlignment="1">
      <alignment horizontal="center" vertical="center" wrapText="1"/>
    </xf>
    <xf numFmtId="0" fontId="21" fillId="19" borderId="36" xfId="0" applyFont="1" applyFill="1" applyBorder="1" applyAlignment="1">
      <alignment horizontal="center" vertical="center" wrapText="1"/>
    </xf>
    <xf numFmtId="164" fontId="4" fillId="6" borderId="47" xfId="0" applyNumberFormat="1" applyFont="1" applyFill="1" applyBorder="1" applyAlignment="1">
      <alignment horizontal="center" vertical="center"/>
    </xf>
    <xf numFmtId="164" fontId="4" fillId="6" borderId="48" xfId="0" applyNumberFormat="1" applyFont="1" applyFill="1" applyBorder="1" applyAlignment="1">
      <alignment horizontal="center" vertical="center"/>
    </xf>
    <xf numFmtId="164" fontId="4" fillId="6" borderId="49" xfId="0" applyNumberFormat="1" applyFont="1" applyFill="1" applyBorder="1" applyAlignment="1">
      <alignment horizontal="center" vertical="center"/>
    </xf>
    <xf numFmtId="0" fontId="28" fillId="19" borderId="16" xfId="0" applyFont="1" applyFill="1" applyBorder="1" applyAlignment="1">
      <alignment horizontal="center" vertical="center"/>
    </xf>
    <xf numFmtId="0" fontId="28" fillId="19" borderId="12" xfId="0" applyFont="1" applyFill="1" applyBorder="1" applyAlignment="1">
      <alignment horizontal="center" vertical="center"/>
    </xf>
    <xf numFmtId="0" fontId="71" fillId="23" borderId="11" xfId="0" applyFont="1" applyFill="1" applyBorder="1" applyAlignment="1">
      <alignment horizontal="center" vertical="center"/>
    </xf>
    <xf numFmtId="0" fontId="71" fillId="23" borderId="16" xfId="0" applyFont="1" applyFill="1" applyBorder="1" applyAlignment="1">
      <alignment horizontal="center" vertical="center"/>
    </xf>
    <xf numFmtId="0" fontId="71" fillId="23" borderId="12" xfId="0" applyFont="1" applyFill="1" applyBorder="1" applyAlignment="1">
      <alignment horizontal="center" vertical="center"/>
    </xf>
    <xf numFmtId="165" fontId="86" fillId="0" borderId="0" xfId="0" applyNumberFormat="1" applyFont="1" applyBorder="1" applyAlignment="1">
      <alignment horizontal="center" vertical="center" wrapText="1"/>
    </xf>
    <xf numFmtId="165" fontId="8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4" borderId="10" xfId="0" applyFont="1" applyFill="1" applyBorder="1" applyAlignment="1">
      <alignment horizontal="left" vertical="center" wrapText="1"/>
    </xf>
    <xf numFmtId="0" fontId="3" fillId="24" borderId="11" xfId="0" applyFont="1" applyFill="1" applyBorder="1" applyAlignment="1">
      <alignment horizontal="center" vertical="center" wrapText="1"/>
    </xf>
    <xf numFmtId="165" fontId="70" fillId="0" borderId="10" xfId="0" applyNumberFormat="1" applyFont="1" applyBorder="1" applyAlignment="1">
      <alignment horizontal="center" vertical="center" wrapText="1"/>
    </xf>
    <xf numFmtId="165" fontId="3" fillId="23" borderId="11" xfId="0" applyNumberFormat="1" applyFont="1" applyFill="1" applyBorder="1" applyAlignment="1">
      <alignment horizontal="center" vertical="center" wrapText="1"/>
    </xf>
    <xf numFmtId="165" fontId="3" fillId="23" borderId="16" xfId="0" applyNumberFormat="1" applyFont="1" applyFill="1" applyBorder="1" applyAlignment="1">
      <alignment horizontal="center" vertical="center" wrapText="1"/>
    </xf>
    <xf numFmtId="165" fontId="3" fillId="23" borderId="12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6" fontId="70" fillId="0" borderId="5" xfId="0" applyNumberFormat="1" applyFont="1" applyBorder="1" applyAlignment="1">
      <alignment horizontal="center" vertical="center"/>
    </xf>
    <xf numFmtId="165" fontId="70" fillId="0" borderId="5" xfId="0" applyNumberFormat="1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  <xf numFmtId="0" fontId="87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6" fontId="70" fillId="0" borderId="0" xfId="0" applyNumberFormat="1" applyFont="1" applyBorder="1" applyAlignment="1">
      <alignment horizontal="center" vertical="center"/>
    </xf>
    <xf numFmtId="6" fontId="3" fillId="0" borderId="0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8" fontId="70" fillId="0" borderId="10" xfId="0" applyNumberFormat="1" applyFont="1" applyBorder="1" applyAlignment="1">
      <alignment horizontal="center" vertical="center"/>
    </xf>
    <xf numFmtId="6" fontId="70" fillId="0" borderId="10" xfId="0" applyNumberFormat="1" applyFont="1" applyBorder="1" applyAlignment="1">
      <alignment horizontal="center" vertical="center"/>
    </xf>
    <xf numFmtId="6" fontId="70" fillId="0" borderId="11" xfId="0" applyNumberFormat="1" applyFont="1" applyBorder="1" applyAlignment="1">
      <alignment horizontal="center" vertical="center"/>
    </xf>
    <xf numFmtId="6" fontId="70" fillId="0" borderId="16" xfId="0" applyNumberFormat="1" applyFont="1" applyBorder="1" applyAlignment="1">
      <alignment horizontal="center" vertical="center"/>
    </xf>
    <xf numFmtId="6" fontId="70" fillId="0" borderId="12" xfId="0" applyNumberFormat="1" applyFont="1" applyBorder="1" applyAlignment="1">
      <alignment horizontal="center" vertical="center"/>
    </xf>
    <xf numFmtId="38" fontId="70" fillId="0" borderId="5" xfId="0" applyNumberFormat="1" applyFont="1" applyBorder="1" applyAlignment="1">
      <alignment horizontal="center" vertical="center"/>
    </xf>
    <xf numFmtId="1" fontId="87" fillId="0" borderId="0" xfId="0" applyNumberFormat="1" applyFont="1" applyBorder="1" applyAlignment="1">
      <alignment horizontal="center" vertical="center" wrapText="1"/>
    </xf>
    <xf numFmtId="165" fontId="21" fillId="7" borderId="6" xfId="0" applyNumberFormat="1" applyFont="1" applyFill="1" applyBorder="1" applyAlignment="1">
      <alignment horizontal="center" vertical="center" wrapText="1"/>
    </xf>
    <xf numFmtId="165" fontId="21" fillId="7" borderId="7" xfId="0" applyNumberFormat="1" applyFont="1" applyFill="1" applyBorder="1" applyAlignment="1">
      <alignment horizontal="center" vertical="center"/>
    </xf>
    <xf numFmtId="165" fontId="21" fillId="7" borderId="7" xfId="0" applyNumberFormat="1" applyFont="1" applyFill="1" applyBorder="1" applyAlignment="1">
      <alignment horizontal="center" vertical="center" wrapText="1"/>
    </xf>
    <xf numFmtId="165" fontId="21" fillId="7" borderId="9" xfId="0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65" fontId="74" fillId="0" borderId="0" xfId="0" applyNumberFormat="1" applyFont="1" applyBorder="1" applyAlignment="1">
      <alignment horizontal="center" vertical="center"/>
    </xf>
    <xf numFmtId="165" fontId="74" fillId="6" borderId="107" xfId="0" applyNumberFormat="1" applyFont="1" applyFill="1" applyBorder="1" applyAlignment="1">
      <alignment horizontal="center" vertical="center"/>
    </xf>
    <xf numFmtId="165" fontId="74" fillId="6" borderId="108" xfId="0" applyNumberFormat="1" applyFont="1" applyFill="1" applyBorder="1" applyAlignment="1">
      <alignment horizontal="center" vertical="center"/>
    </xf>
    <xf numFmtId="165" fontId="73" fillId="2" borderId="0" xfId="0" applyNumberFormat="1" applyFont="1" applyFill="1" applyBorder="1" applyAlignment="1">
      <alignment horizontal="center" vertical="center"/>
    </xf>
    <xf numFmtId="165" fontId="21" fillId="7" borderId="56" xfId="0" applyNumberFormat="1" applyFont="1" applyFill="1" applyBorder="1" applyAlignment="1">
      <alignment horizontal="center" vertical="center"/>
    </xf>
    <xf numFmtId="0" fontId="70" fillId="0" borderId="122" xfId="0" applyFont="1" applyBorder="1" applyAlignment="1">
      <alignment horizontal="center" vertical="center"/>
    </xf>
    <xf numFmtId="0" fontId="70" fillId="0" borderId="120" xfId="0" applyFont="1" applyBorder="1" applyAlignment="1">
      <alignment horizontal="center" vertical="center"/>
    </xf>
    <xf numFmtId="0" fontId="70" fillId="0" borderId="118" xfId="0" applyFont="1" applyBorder="1" applyAlignment="1">
      <alignment horizontal="center" vertical="center"/>
    </xf>
    <xf numFmtId="165" fontId="3" fillId="2" borderId="0" xfId="0" applyNumberFormat="1" applyFont="1" applyFill="1" applyBorder="1" applyAlignment="1">
      <alignment vertical="center"/>
    </xf>
    <xf numFmtId="0" fontId="70" fillId="0" borderId="10" xfId="0" applyFont="1" applyBorder="1" applyAlignment="1">
      <alignment horizontal="left" vertical="center" wrapText="1"/>
    </xf>
    <xf numFmtId="0" fontId="70" fillId="0" borderId="10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 wrapText="1"/>
    </xf>
    <xf numFmtId="165" fontId="3" fillId="0" borderId="11" xfId="1" applyNumberFormat="1" applyFont="1" applyBorder="1" applyAlignment="1">
      <alignment horizontal="center" vertical="center"/>
    </xf>
    <xf numFmtId="165" fontId="3" fillId="0" borderId="16" xfId="1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center" vertical="center"/>
    </xf>
    <xf numFmtId="165" fontId="70" fillId="6" borderId="109" xfId="0" applyNumberFormat="1" applyFont="1" applyFill="1" applyBorder="1" applyAlignment="1">
      <alignment horizontal="center" vertical="center"/>
    </xf>
    <xf numFmtId="165" fontId="70" fillId="6" borderId="110" xfId="0" applyNumberFormat="1" applyFont="1" applyFill="1" applyBorder="1" applyAlignment="1">
      <alignment horizontal="center" vertical="center"/>
    </xf>
    <xf numFmtId="165" fontId="70" fillId="6" borderId="111" xfId="0" applyNumberFormat="1" applyFont="1" applyFill="1" applyBorder="1" applyAlignment="1">
      <alignment horizontal="center" vertical="center"/>
    </xf>
    <xf numFmtId="0" fontId="70" fillId="0" borderId="13" xfId="0" applyFont="1" applyBorder="1" applyAlignment="1">
      <alignment horizontal="left" vertical="center" wrapText="1"/>
    </xf>
    <xf numFmtId="0" fontId="70" fillId="0" borderId="15" xfId="0" applyFont="1" applyBorder="1" applyAlignment="1">
      <alignment horizontal="left" vertical="center"/>
    </xf>
    <xf numFmtId="164" fontId="3" fillId="0" borderId="10" xfId="1" applyNumberFormat="1" applyFont="1" applyBorder="1" applyAlignment="1">
      <alignment horizontal="center" vertical="center"/>
    </xf>
    <xf numFmtId="164" fontId="70" fillId="0" borderId="10" xfId="0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122" xfId="1" applyNumberFormat="1" applyFont="1" applyBorder="1" applyAlignment="1">
      <alignment horizontal="center" vertical="center"/>
    </xf>
    <xf numFmtId="164" fontId="3" fillId="0" borderId="145" xfId="1" applyNumberFormat="1" applyFont="1" applyBorder="1" applyAlignment="1">
      <alignment horizontal="center" vertical="center"/>
    </xf>
    <xf numFmtId="164" fontId="3" fillId="0" borderId="123" xfId="1" applyNumberFormat="1" applyFont="1" applyBorder="1" applyAlignment="1">
      <alignment horizontal="center" vertical="center"/>
    </xf>
    <xf numFmtId="164" fontId="3" fillId="0" borderId="120" xfId="1" applyNumberFormat="1" applyFont="1" applyBorder="1" applyAlignment="1">
      <alignment horizontal="center" vertical="center"/>
    </xf>
    <xf numFmtId="164" fontId="3" fillId="0" borderId="146" xfId="1" applyNumberFormat="1" applyFont="1" applyBorder="1" applyAlignment="1">
      <alignment horizontal="center" vertical="center"/>
    </xf>
    <xf numFmtId="164" fontId="3" fillId="0" borderId="121" xfId="1" applyNumberFormat="1" applyFont="1" applyBorder="1" applyAlignment="1">
      <alignment horizontal="center" vertical="center"/>
    </xf>
    <xf numFmtId="164" fontId="3" fillId="0" borderId="118" xfId="1" applyNumberFormat="1" applyFont="1" applyBorder="1" applyAlignment="1">
      <alignment horizontal="center" vertical="center"/>
    </xf>
    <xf numFmtId="164" fontId="3" fillId="0" borderId="147" xfId="1" applyNumberFormat="1" applyFont="1" applyBorder="1" applyAlignment="1">
      <alignment horizontal="center" vertical="center"/>
    </xf>
    <xf numFmtId="164" fontId="3" fillId="0" borderId="119" xfId="1" applyNumberFormat="1" applyFont="1" applyBorder="1" applyAlignment="1">
      <alignment horizontal="center" vertical="center"/>
    </xf>
    <xf numFmtId="164" fontId="3" fillId="0" borderId="92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164" fontId="3" fillId="0" borderId="98" xfId="1" applyNumberFormat="1" applyFont="1" applyBorder="1" applyAlignment="1">
      <alignment horizontal="center" vertical="center"/>
    </xf>
    <xf numFmtId="164" fontId="3" fillId="0" borderId="148" xfId="1" applyNumberFormat="1" applyFont="1" applyBorder="1" applyAlignment="1">
      <alignment horizontal="center" vertical="center"/>
    </xf>
    <xf numFmtId="164" fontId="3" fillId="0" borderId="117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49" xfId="1" applyNumberFormat="1" applyFont="1" applyBorder="1" applyAlignment="1">
      <alignment horizontal="center" vertical="center"/>
    </xf>
    <xf numFmtId="164" fontId="4" fillId="6" borderId="10" xfId="0" applyNumberFormat="1" applyFont="1" applyFill="1" applyBorder="1" applyAlignment="1">
      <alignment horizontal="center" vertical="center" wrapText="1"/>
    </xf>
    <xf numFmtId="164" fontId="24" fillId="8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104775</xdr:rowOff>
    </xdr:from>
    <xdr:to>
      <xdr:col>0</xdr:col>
      <xdr:colOff>2257425</xdr:colOff>
      <xdr:row>14</xdr:row>
      <xdr:rowOff>123825</xdr:rowOff>
    </xdr:to>
    <xdr:pic>
      <xdr:nvPicPr>
        <xdr:cNvPr id="2" name="Picture 1" descr="free label vector logo downloa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9774" t="16951" r="23581" b="26421"/>
        <a:stretch>
          <a:fillRect/>
        </a:stretch>
      </xdr:blipFill>
      <xdr:spPr bwMode="auto">
        <a:xfrm rot="20540790">
          <a:off x="7753350" y="609600"/>
          <a:ext cx="2085975" cy="2124075"/>
        </a:xfrm>
        <a:prstGeom prst="flowChartConnector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y/Downloads/MARCH_2022_TRADE_PRICE_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y/Downloads/March%202022%20-%20Ammended%20Jan%202026%20TRADE%20PRICE%20LIST%20ADJUS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 UP FOR RETAIL"/>
      <sheetName val="COMPACT"/>
      <sheetName val="MAXIM"/>
      <sheetName val="THE EDGE 400"/>
      <sheetName val="STREAMLINE"/>
      <sheetName val="DELTA"/>
      <sheetName val="CRAFTSMAN"/>
      <sheetName val="HIGH EAVE"/>
      <sheetName val="STRATA"/>
      <sheetName val="GX 600"/>
      <sheetName val="TITAN 600"/>
      <sheetName val="THE EDGE 600"/>
      <sheetName val="6' FEATURED DWARF WALL"/>
      <sheetName val="THYME 6"/>
      <sheetName val="VANTAGE"/>
      <sheetName val="TITAN 700"/>
      <sheetName val="BELMONT"/>
      <sheetName val="GX 800"/>
      <sheetName val="TITAN 800"/>
      <sheetName val="THE EDGE 800"/>
      <sheetName val="8' FEATURED DWARF WALL "/>
      <sheetName val="THYME 8"/>
      <sheetName val="ZENITH 800"/>
      <sheetName val="SUPREME &amp; CLASSIQUE"/>
      <sheetName val="TITAN 1000 &amp; 1200"/>
      <sheetName val="SMALL BUILDINGS"/>
      <sheetName val="WINDSOR LEAN TO"/>
      <sheetName val="KENSINGTON LEAN TO"/>
      <sheetName val="K800"/>
      <sheetName val="ACCESSORIES"/>
      <sheetName val="POSTAL CHARGE"/>
    </sheetNames>
    <sheetDataSet>
      <sheetData sheetId="0">
        <row r="5">
          <cell r="D5">
            <v>1.3</v>
          </cell>
          <cell r="G5">
            <v>69</v>
          </cell>
        </row>
        <row r="9">
          <cell r="D9">
            <v>1</v>
          </cell>
        </row>
        <row r="11">
          <cell r="D11">
            <v>1.2</v>
          </cell>
        </row>
      </sheetData>
      <sheetData sheetId="1">
        <row r="7">
          <cell r="AR7">
            <v>291</v>
          </cell>
        </row>
      </sheetData>
      <sheetData sheetId="2">
        <row r="7">
          <cell r="AF7">
            <v>326</v>
          </cell>
        </row>
      </sheetData>
      <sheetData sheetId="3">
        <row r="7">
          <cell r="P7">
            <v>923</v>
          </cell>
        </row>
      </sheetData>
      <sheetData sheetId="4">
        <row r="7">
          <cell r="AR7">
            <v>296</v>
          </cell>
        </row>
      </sheetData>
      <sheetData sheetId="5">
        <row r="7">
          <cell r="AF7">
            <v>338</v>
          </cell>
        </row>
      </sheetData>
      <sheetData sheetId="6">
        <row r="7">
          <cell r="AR7">
            <v>271</v>
          </cell>
        </row>
      </sheetData>
      <sheetData sheetId="7">
        <row r="6">
          <cell r="AR6">
            <v>292</v>
          </cell>
        </row>
      </sheetData>
      <sheetData sheetId="8">
        <row r="6">
          <cell r="AF6">
            <v>356</v>
          </cell>
        </row>
      </sheetData>
      <sheetData sheetId="9">
        <row r="6">
          <cell r="R6">
            <v>743</v>
          </cell>
        </row>
      </sheetData>
      <sheetData sheetId="10">
        <row r="7">
          <cell r="S7">
            <v>869</v>
          </cell>
        </row>
      </sheetData>
      <sheetData sheetId="11">
        <row r="7">
          <cell r="P7">
            <v>1148</v>
          </cell>
          <cell r="Q7">
            <v>1320</v>
          </cell>
          <cell r="S7">
            <v>436</v>
          </cell>
          <cell r="T7">
            <v>481</v>
          </cell>
        </row>
        <row r="8">
          <cell r="P8">
            <v>1313</v>
          </cell>
          <cell r="Q8">
            <v>1510</v>
          </cell>
          <cell r="S8">
            <v>488</v>
          </cell>
          <cell r="T8">
            <v>536</v>
          </cell>
        </row>
        <row r="9">
          <cell r="P9">
            <v>1479</v>
          </cell>
          <cell r="Q9">
            <v>1700</v>
          </cell>
          <cell r="S9">
            <v>542</v>
          </cell>
          <cell r="T9">
            <v>595</v>
          </cell>
        </row>
        <row r="10">
          <cell r="P10">
            <v>1644</v>
          </cell>
          <cell r="Q10">
            <v>1890</v>
          </cell>
          <cell r="S10">
            <v>604</v>
          </cell>
          <cell r="T10">
            <v>664</v>
          </cell>
        </row>
        <row r="11">
          <cell r="P11">
            <v>1809</v>
          </cell>
          <cell r="Q11">
            <v>2080</v>
          </cell>
          <cell r="S11">
            <v>656</v>
          </cell>
          <cell r="T11">
            <v>722</v>
          </cell>
        </row>
        <row r="12">
          <cell r="P12">
            <v>1977</v>
          </cell>
          <cell r="Q12">
            <v>2273</v>
          </cell>
          <cell r="S12">
            <v>716</v>
          </cell>
          <cell r="T12">
            <v>787</v>
          </cell>
        </row>
        <row r="13">
          <cell r="P13">
            <v>2154</v>
          </cell>
          <cell r="Q13">
            <v>2476</v>
          </cell>
          <cell r="S13">
            <v>770</v>
          </cell>
          <cell r="T13">
            <v>845</v>
          </cell>
        </row>
        <row r="14">
          <cell r="P14">
            <v>174</v>
          </cell>
          <cell r="S14">
            <v>86</v>
          </cell>
          <cell r="T14">
            <v>95</v>
          </cell>
        </row>
      </sheetData>
      <sheetData sheetId="12">
        <row r="8">
          <cell r="R8">
            <v>491</v>
          </cell>
        </row>
      </sheetData>
      <sheetData sheetId="13">
        <row r="7">
          <cell r="AD7">
            <v>686</v>
          </cell>
        </row>
      </sheetData>
      <sheetData sheetId="14">
        <row r="6">
          <cell r="AF6">
            <v>370</v>
          </cell>
        </row>
      </sheetData>
      <sheetData sheetId="15">
        <row r="7">
          <cell r="T7">
            <v>1057</v>
          </cell>
        </row>
      </sheetData>
      <sheetData sheetId="16">
        <row r="6">
          <cell r="AR6">
            <v>331</v>
          </cell>
        </row>
      </sheetData>
      <sheetData sheetId="17">
        <row r="6">
          <cell r="AM6">
            <v>976</v>
          </cell>
        </row>
      </sheetData>
      <sheetData sheetId="18">
        <row r="7">
          <cell r="S7">
            <v>1088</v>
          </cell>
        </row>
      </sheetData>
      <sheetData sheetId="19">
        <row r="6">
          <cell r="AA6">
            <v>1394</v>
          </cell>
        </row>
      </sheetData>
      <sheetData sheetId="20">
        <row r="7">
          <cell r="R7">
            <v>671</v>
          </cell>
        </row>
      </sheetData>
      <sheetData sheetId="21">
        <row r="7">
          <cell r="AO7">
            <v>891</v>
          </cell>
        </row>
      </sheetData>
      <sheetData sheetId="22">
        <row r="7">
          <cell r="S7">
            <v>1621</v>
          </cell>
        </row>
      </sheetData>
      <sheetData sheetId="23">
        <row r="6">
          <cell r="AU6">
            <v>541</v>
          </cell>
        </row>
      </sheetData>
      <sheetData sheetId="24">
        <row r="6">
          <cell r="W6">
            <v>1905</v>
          </cell>
        </row>
      </sheetData>
      <sheetData sheetId="25">
        <row r="6">
          <cell r="T6">
            <v>172</v>
          </cell>
        </row>
      </sheetData>
      <sheetData sheetId="26">
        <row r="7">
          <cell r="R7">
            <v>195</v>
          </cell>
        </row>
      </sheetData>
      <sheetData sheetId="27">
        <row r="6">
          <cell r="AU6">
            <v>320</v>
          </cell>
        </row>
      </sheetData>
      <sheetData sheetId="28">
        <row r="7">
          <cell r="X7">
            <v>1113</v>
          </cell>
        </row>
      </sheetData>
      <sheetData sheetId="29">
        <row r="5">
          <cell r="M5">
            <v>29.27</v>
          </cell>
        </row>
      </sheetData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 UP FOR RETAIL"/>
      <sheetName val="COMPACT"/>
      <sheetName val="MAXIM"/>
      <sheetName val="THE EDGE 400"/>
      <sheetName val="STREAMLINE"/>
      <sheetName val="DELTA"/>
      <sheetName val="CRAFTSMAN"/>
      <sheetName val="HIGH EAVE"/>
      <sheetName val="STRATA"/>
      <sheetName val="GX 600"/>
      <sheetName val="THE EDGE 600"/>
      <sheetName val="SANCTUARY 6"/>
      <sheetName val="TITAN 600"/>
      <sheetName val="6' FEATURED DWARF WALL"/>
      <sheetName val="THYME 6"/>
      <sheetName val="VANTAGE"/>
      <sheetName val="TITAN 700"/>
      <sheetName val="BELMONT"/>
      <sheetName val="GX 800"/>
      <sheetName val="SANCTUARY 8"/>
      <sheetName val="TITAN 800"/>
      <sheetName val="THE EDGE 800"/>
      <sheetName val="8' FEATURED DWARF WALL "/>
      <sheetName val="THYME 8"/>
      <sheetName val="ZENITH 800"/>
      <sheetName val="SUPREME &amp; CLASSIQUE"/>
      <sheetName val="TITAN 1000 &amp; 1200"/>
      <sheetName val="SMALL BUILDINGS"/>
      <sheetName val="WINDSOR LEAN TO"/>
      <sheetName val="KENSINGTON LEAN TO"/>
      <sheetName val="K800"/>
      <sheetName val="ACCESSORIES"/>
      <sheetName val="POSTAL CHARGE"/>
    </sheetNames>
    <sheetDataSet>
      <sheetData sheetId="0">
        <row r="5">
          <cell r="D5">
            <v>1.35</v>
          </cell>
          <cell r="G5">
            <v>0</v>
          </cell>
        </row>
        <row r="7">
          <cell r="D7">
            <v>1.35</v>
          </cell>
          <cell r="G7">
            <v>0</v>
          </cell>
        </row>
        <row r="9">
          <cell r="D9">
            <v>1</v>
          </cell>
        </row>
        <row r="10">
          <cell r="D10">
            <v>1</v>
          </cell>
        </row>
        <row r="11">
          <cell r="D11">
            <v>1.2</v>
          </cell>
        </row>
        <row r="14">
          <cell r="D14">
            <v>1</v>
          </cell>
        </row>
        <row r="16">
          <cell r="D16">
            <v>1</v>
          </cell>
        </row>
      </sheetData>
      <sheetData sheetId="1">
        <row r="7">
          <cell r="AR7">
            <v>291</v>
          </cell>
          <cell r="AS7">
            <v>382</v>
          </cell>
          <cell r="AT7">
            <v>400</v>
          </cell>
          <cell r="AU7">
            <v>62</v>
          </cell>
          <cell r="AV7">
            <v>63</v>
          </cell>
          <cell r="AX7">
            <v>133</v>
          </cell>
        </row>
        <row r="8">
          <cell r="AR8">
            <v>318</v>
          </cell>
          <cell r="AS8">
            <v>419</v>
          </cell>
          <cell r="AT8">
            <v>486</v>
          </cell>
          <cell r="AU8">
            <v>71</v>
          </cell>
          <cell r="AV8">
            <v>147</v>
          </cell>
          <cell r="AX8">
            <v>158</v>
          </cell>
        </row>
        <row r="9">
          <cell r="AR9">
            <v>339</v>
          </cell>
          <cell r="AS9">
            <v>447</v>
          </cell>
          <cell r="AT9">
            <v>567</v>
          </cell>
          <cell r="AU9">
            <v>85</v>
          </cell>
          <cell r="AV9">
            <v>186</v>
          </cell>
          <cell r="AX9">
            <v>180</v>
          </cell>
        </row>
        <row r="10">
          <cell r="AR10">
            <v>375</v>
          </cell>
          <cell r="AS10">
            <v>506</v>
          </cell>
          <cell r="AT10">
            <v>638</v>
          </cell>
          <cell r="AU10">
            <v>95</v>
          </cell>
          <cell r="AV10">
            <v>226</v>
          </cell>
          <cell r="AX10">
            <v>196</v>
          </cell>
        </row>
        <row r="11">
          <cell r="AR11">
            <v>462</v>
          </cell>
          <cell r="AS11">
            <v>598</v>
          </cell>
          <cell r="AT11">
            <v>772</v>
          </cell>
          <cell r="AU11">
            <v>104</v>
          </cell>
          <cell r="AV11">
            <v>266</v>
          </cell>
          <cell r="AX11">
            <v>293</v>
          </cell>
        </row>
        <row r="12">
          <cell r="AR12">
            <v>549</v>
          </cell>
          <cell r="AS12">
            <v>709</v>
          </cell>
          <cell r="AT12">
            <v>905</v>
          </cell>
          <cell r="AU12">
            <v>117</v>
          </cell>
          <cell r="AV12">
            <v>304</v>
          </cell>
          <cell r="AX12">
            <v>371</v>
          </cell>
        </row>
        <row r="13">
          <cell r="AR13">
            <v>641</v>
          </cell>
          <cell r="AS13">
            <v>819</v>
          </cell>
          <cell r="AT13">
            <v>1012</v>
          </cell>
          <cell r="AU13">
            <v>126</v>
          </cell>
          <cell r="AV13">
            <v>344</v>
          </cell>
          <cell r="AX13">
            <v>452</v>
          </cell>
        </row>
        <row r="14">
          <cell r="AR14">
            <v>740</v>
          </cell>
          <cell r="AS14">
            <v>937</v>
          </cell>
          <cell r="AT14">
            <v>1153</v>
          </cell>
          <cell r="AU14">
            <v>135</v>
          </cell>
          <cell r="AV14">
            <v>384</v>
          </cell>
          <cell r="AX14">
            <v>533</v>
          </cell>
        </row>
        <row r="15">
          <cell r="AR15">
            <v>856</v>
          </cell>
          <cell r="AS15">
            <v>1081</v>
          </cell>
          <cell r="AT15">
            <v>1310</v>
          </cell>
          <cell r="AU15">
            <v>148</v>
          </cell>
          <cell r="AV15">
            <v>423</v>
          </cell>
          <cell r="AX15">
            <v>638</v>
          </cell>
        </row>
        <row r="16">
          <cell r="AR16">
            <v>969</v>
          </cell>
          <cell r="AS16">
            <v>1214</v>
          </cell>
          <cell r="AT16">
            <v>1466</v>
          </cell>
          <cell r="AU16">
            <v>160</v>
          </cell>
          <cell r="AV16">
            <v>462</v>
          </cell>
          <cell r="AX16">
            <v>738</v>
          </cell>
        </row>
        <row r="17">
          <cell r="AR17">
            <v>86</v>
          </cell>
          <cell r="AU17">
            <v>19</v>
          </cell>
          <cell r="AX17">
            <v>43</v>
          </cell>
        </row>
        <row r="18">
          <cell r="AR18">
            <v>15</v>
          </cell>
          <cell r="AX18">
            <v>11</v>
          </cell>
        </row>
        <row r="19">
          <cell r="AR19">
            <v>-26</v>
          </cell>
          <cell r="AS19">
            <v>-45</v>
          </cell>
          <cell r="AT19">
            <v>-61</v>
          </cell>
          <cell r="AU19">
            <v>-10</v>
          </cell>
          <cell r="AX19">
            <v>-29</v>
          </cell>
        </row>
        <row r="39">
          <cell r="AR39">
            <v>482</v>
          </cell>
          <cell r="AS39">
            <v>583</v>
          </cell>
          <cell r="AU39">
            <v>221</v>
          </cell>
        </row>
        <row r="40">
          <cell r="AR40">
            <v>522</v>
          </cell>
          <cell r="AS40">
            <v>631</v>
          </cell>
          <cell r="AU40">
            <v>258</v>
          </cell>
        </row>
        <row r="41">
          <cell r="AR41">
            <v>583</v>
          </cell>
          <cell r="AS41">
            <v>715</v>
          </cell>
          <cell r="AU41">
            <v>292</v>
          </cell>
        </row>
        <row r="42">
          <cell r="AR42">
            <v>695</v>
          </cell>
          <cell r="AS42">
            <v>835</v>
          </cell>
          <cell r="AU42">
            <v>410</v>
          </cell>
        </row>
      </sheetData>
      <sheetData sheetId="2">
        <row r="7">
          <cell r="AF7">
            <v>326</v>
          </cell>
          <cell r="AG7">
            <v>435</v>
          </cell>
          <cell r="AH7">
            <v>476</v>
          </cell>
          <cell r="AI7">
            <v>63</v>
          </cell>
          <cell r="AJ7">
            <v>63</v>
          </cell>
          <cell r="AL7">
            <v>149</v>
          </cell>
        </row>
        <row r="8">
          <cell r="AF8">
            <v>354</v>
          </cell>
          <cell r="AG8">
            <v>470</v>
          </cell>
          <cell r="AH8">
            <v>544</v>
          </cell>
          <cell r="AI8">
            <v>77</v>
          </cell>
          <cell r="AJ8">
            <v>147</v>
          </cell>
          <cell r="AL8">
            <v>177</v>
          </cell>
        </row>
        <row r="9">
          <cell r="AF9">
            <v>379</v>
          </cell>
          <cell r="AG9">
            <v>504</v>
          </cell>
          <cell r="AH9">
            <v>632</v>
          </cell>
          <cell r="AI9">
            <v>89</v>
          </cell>
          <cell r="AJ9">
            <v>186</v>
          </cell>
          <cell r="AL9">
            <v>201</v>
          </cell>
        </row>
        <row r="10">
          <cell r="AF10">
            <v>427</v>
          </cell>
          <cell r="AG10">
            <v>569</v>
          </cell>
          <cell r="AH10">
            <v>711</v>
          </cell>
          <cell r="AI10">
            <v>99</v>
          </cell>
          <cell r="AJ10">
            <v>226</v>
          </cell>
          <cell r="AL10">
            <v>226</v>
          </cell>
        </row>
        <row r="11">
          <cell r="AF11">
            <v>521</v>
          </cell>
          <cell r="AG11">
            <v>671</v>
          </cell>
          <cell r="AH11">
            <v>859</v>
          </cell>
          <cell r="AI11">
            <v>109</v>
          </cell>
          <cell r="AJ11">
            <v>266</v>
          </cell>
          <cell r="AL11">
            <v>328</v>
          </cell>
        </row>
        <row r="12">
          <cell r="AF12">
            <v>618</v>
          </cell>
          <cell r="AG12">
            <v>792</v>
          </cell>
          <cell r="AH12">
            <v>1004</v>
          </cell>
          <cell r="AI12">
            <v>118</v>
          </cell>
          <cell r="AJ12">
            <v>304</v>
          </cell>
          <cell r="AL12">
            <v>409</v>
          </cell>
        </row>
        <row r="13">
          <cell r="AF13">
            <v>695</v>
          </cell>
          <cell r="AG13">
            <v>911</v>
          </cell>
          <cell r="AH13">
            <v>1119</v>
          </cell>
          <cell r="AI13">
            <v>128</v>
          </cell>
          <cell r="AJ13">
            <v>344</v>
          </cell>
          <cell r="AL13">
            <v>502</v>
          </cell>
        </row>
        <row r="14">
          <cell r="AF14">
            <v>799</v>
          </cell>
          <cell r="AG14">
            <v>1038</v>
          </cell>
          <cell r="AH14">
            <v>1276</v>
          </cell>
          <cell r="AI14">
            <v>141</v>
          </cell>
          <cell r="AJ14">
            <v>384</v>
          </cell>
          <cell r="AL14">
            <v>594</v>
          </cell>
        </row>
        <row r="15">
          <cell r="AF15">
            <v>922</v>
          </cell>
          <cell r="AG15">
            <v>1190</v>
          </cell>
          <cell r="AH15">
            <v>1443</v>
          </cell>
          <cell r="AI15">
            <v>149</v>
          </cell>
          <cell r="AJ15">
            <v>423</v>
          </cell>
          <cell r="AL15">
            <v>711</v>
          </cell>
        </row>
        <row r="16">
          <cell r="AF16">
            <v>1040</v>
          </cell>
          <cell r="AG16">
            <v>1332</v>
          </cell>
          <cell r="AH16">
            <v>1610</v>
          </cell>
          <cell r="AI16">
            <v>159</v>
          </cell>
          <cell r="AJ16">
            <v>462</v>
          </cell>
          <cell r="AL16">
            <v>823</v>
          </cell>
        </row>
        <row r="17">
          <cell r="AF17">
            <v>94</v>
          </cell>
          <cell r="AI17">
            <v>19</v>
          </cell>
          <cell r="AL17">
            <v>46</v>
          </cell>
        </row>
        <row r="18">
          <cell r="AF18">
            <v>15</v>
          </cell>
          <cell r="AL18">
            <v>11</v>
          </cell>
        </row>
        <row r="19">
          <cell r="AF19">
            <v>-28</v>
          </cell>
          <cell r="AG19">
            <v>-48</v>
          </cell>
          <cell r="AH19">
            <v>-64</v>
          </cell>
          <cell r="AI19">
            <v>-11</v>
          </cell>
          <cell r="AL19">
            <v>-33</v>
          </cell>
        </row>
        <row r="39">
          <cell r="AF39">
            <v>520</v>
          </cell>
          <cell r="AG39">
            <v>633</v>
          </cell>
          <cell r="AI39">
            <v>242</v>
          </cell>
        </row>
        <row r="40">
          <cell r="AF40">
            <v>561</v>
          </cell>
          <cell r="AG40">
            <v>686</v>
          </cell>
          <cell r="AI40">
            <v>278</v>
          </cell>
        </row>
        <row r="41">
          <cell r="AF41">
            <v>633</v>
          </cell>
          <cell r="AG41">
            <v>778</v>
          </cell>
          <cell r="AI41">
            <v>322</v>
          </cell>
        </row>
        <row r="42">
          <cell r="AF42">
            <v>755</v>
          </cell>
          <cell r="AG42">
            <v>906</v>
          </cell>
          <cell r="AI42">
            <v>446</v>
          </cell>
        </row>
      </sheetData>
      <sheetData sheetId="3">
        <row r="7">
          <cell r="P7">
            <v>923</v>
          </cell>
          <cell r="Q7">
            <v>1063</v>
          </cell>
          <cell r="S7">
            <v>379</v>
          </cell>
        </row>
        <row r="8">
          <cell r="P8">
            <v>1077</v>
          </cell>
          <cell r="Q8">
            <v>1239</v>
          </cell>
          <cell r="S8">
            <v>428</v>
          </cell>
        </row>
        <row r="9">
          <cell r="P9">
            <v>1231</v>
          </cell>
          <cell r="Q9">
            <v>1415</v>
          </cell>
          <cell r="S9">
            <v>480</v>
          </cell>
        </row>
        <row r="10">
          <cell r="P10">
            <v>1384</v>
          </cell>
          <cell r="Q10">
            <v>1591</v>
          </cell>
          <cell r="S10">
            <v>541</v>
          </cell>
        </row>
        <row r="11">
          <cell r="P11">
            <v>1537</v>
          </cell>
          <cell r="Q11">
            <v>1768</v>
          </cell>
          <cell r="S11">
            <v>591</v>
          </cell>
        </row>
        <row r="12">
          <cell r="P12">
            <v>1696</v>
          </cell>
          <cell r="Q12">
            <v>1951</v>
          </cell>
          <cell r="S12">
            <v>647</v>
          </cell>
        </row>
        <row r="13">
          <cell r="P13">
            <v>1858</v>
          </cell>
          <cell r="Q13">
            <v>2137</v>
          </cell>
          <cell r="S13">
            <v>699</v>
          </cell>
        </row>
        <row r="14">
          <cell r="P14">
            <v>174</v>
          </cell>
          <cell r="S14">
            <v>86</v>
          </cell>
        </row>
      </sheetData>
      <sheetData sheetId="4">
        <row r="7">
          <cell r="AR7">
            <v>296</v>
          </cell>
          <cell r="AS7">
            <v>400</v>
          </cell>
          <cell r="AT7">
            <v>436</v>
          </cell>
          <cell r="AU7">
            <v>62</v>
          </cell>
          <cell r="AV7">
            <v>72</v>
          </cell>
          <cell r="AX7">
            <v>142</v>
          </cell>
        </row>
        <row r="8">
          <cell r="AR8">
            <v>328</v>
          </cell>
          <cell r="AS8">
            <v>441</v>
          </cell>
          <cell r="AT8">
            <v>529</v>
          </cell>
          <cell r="AU8">
            <v>71</v>
          </cell>
          <cell r="AV8">
            <v>164</v>
          </cell>
          <cell r="AX8">
            <v>167</v>
          </cell>
        </row>
        <row r="9">
          <cell r="AR9">
            <v>352</v>
          </cell>
          <cell r="AS9">
            <v>476</v>
          </cell>
          <cell r="AT9">
            <v>615</v>
          </cell>
          <cell r="AU9">
            <v>85</v>
          </cell>
          <cell r="AV9">
            <v>204</v>
          </cell>
          <cell r="AX9">
            <v>187</v>
          </cell>
        </row>
        <row r="10">
          <cell r="AR10">
            <v>388</v>
          </cell>
          <cell r="AS10">
            <v>529</v>
          </cell>
          <cell r="AT10">
            <v>709</v>
          </cell>
          <cell r="AU10">
            <v>95</v>
          </cell>
          <cell r="AV10">
            <v>243</v>
          </cell>
          <cell r="AX10">
            <v>220</v>
          </cell>
        </row>
        <row r="11">
          <cell r="AR11">
            <v>491</v>
          </cell>
          <cell r="AS11">
            <v>639</v>
          </cell>
          <cell r="AT11">
            <v>819</v>
          </cell>
          <cell r="AU11">
            <v>104</v>
          </cell>
          <cell r="AV11">
            <v>282</v>
          </cell>
          <cell r="AX11">
            <v>316</v>
          </cell>
        </row>
        <row r="12">
          <cell r="AR12">
            <v>570</v>
          </cell>
          <cell r="AS12">
            <v>747</v>
          </cell>
          <cell r="AT12">
            <v>930</v>
          </cell>
          <cell r="AU12">
            <v>117</v>
          </cell>
          <cell r="AV12">
            <v>322</v>
          </cell>
          <cell r="AX12">
            <v>392</v>
          </cell>
        </row>
        <row r="13">
          <cell r="AR13">
            <v>663</v>
          </cell>
          <cell r="AS13">
            <v>860</v>
          </cell>
          <cell r="AT13">
            <v>1065</v>
          </cell>
          <cell r="AU13">
            <v>126</v>
          </cell>
          <cell r="AV13">
            <v>362</v>
          </cell>
          <cell r="AX13">
            <v>464</v>
          </cell>
        </row>
        <row r="14">
          <cell r="AR14">
            <v>764</v>
          </cell>
          <cell r="AS14">
            <v>980</v>
          </cell>
          <cell r="AT14">
            <v>1213</v>
          </cell>
          <cell r="AU14">
            <v>135</v>
          </cell>
          <cell r="AV14">
            <v>400</v>
          </cell>
          <cell r="AX14">
            <v>550</v>
          </cell>
        </row>
        <row r="15">
          <cell r="AR15">
            <v>876</v>
          </cell>
          <cell r="AS15">
            <v>1112</v>
          </cell>
          <cell r="AT15">
            <v>1368</v>
          </cell>
          <cell r="AU15">
            <v>148</v>
          </cell>
          <cell r="AV15">
            <v>440</v>
          </cell>
          <cell r="AX15">
            <v>655</v>
          </cell>
        </row>
        <row r="16">
          <cell r="AR16">
            <v>1009</v>
          </cell>
          <cell r="AS16">
            <v>1259</v>
          </cell>
          <cell r="AT16">
            <v>1537</v>
          </cell>
          <cell r="AU16">
            <v>160</v>
          </cell>
          <cell r="AV16">
            <v>480</v>
          </cell>
          <cell r="AX16">
            <v>760</v>
          </cell>
        </row>
        <row r="17">
          <cell r="AR17">
            <v>86</v>
          </cell>
          <cell r="AU17">
            <v>19</v>
          </cell>
          <cell r="AX17">
            <v>43</v>
          </cell>
        </row>
        <row r="18">
          <cell r="AR18">
            <v>19</v>
          </cell>
          <cell r="AX18">
            <v>14</v>
          </cell>
        </row>
        <row r="19">
          <cell r="AR19">
            <v>-29</v>
          </cell>
          <cell r="AS19">
            <v>-50</v>
          </cell>
          <cell r="AT19">
            <v>-64</v>
          </cell>
          <cell r="AU19">
            <v>-10</v>
          </cell>
          <cell r="AX19">
            <v>-34</v>
          </cell>
        </row>
        <row r="39">
          <cell r="AR39">
            <v>506</v>
          </cell>
          <cell r="AS39">
            <v>620</v>
          </cell>
          <cell r="AU39">
            <v>241</v>
          </cell>
        </row>
        <row r="40">
          <cell r="AR40">
            <v>552</v>
          </cell>
          <cell r="AS40">
            <v>677</v>
          </cell>
          <cell r="AU40">
            <v>278</v>
          </cell>
        </row>
        <row r="41">
          <cell r="AR41">
            <v>616</v>
          </cell>
          <cell r="AS41">
            <v>758</v>
          </cell>
          <cell r="AU41">
            <v>331</v>
          </cell>
        </row>
        <row r="42">
          <cell r="AR42">
            <v>756</v>
          </cell>
          <cell r="AS42">
            <v>906</v>
          </cell>
          <cell r="AU42">
            <v>455</v>
          </cell>
        </row>
      </sheetData>
      <sheetData sheetId="5">
        <row r="7">
          <cell r="AF7">
            <v>338</v>
          </cell>
          <cell r="AG7">
            <v>458</v>
          </cell>
          <cell r="AH7">
            <v>509</v>
          </cell>
          <cell r="AI7">
            <v>63</v>
          </cell>
          <cell r="AJ7">
            <v>72</v>
          </cell>
          <cell r="AL7">
            <v>164</v>
          </cell>
        </row>
        <row r="8">
          <cell r="AF8">
            <v>367</v>
          </cell>
          <cell r="AG8">
            <v>498</v>
          </cell>
          <cell r="AH8">
            <v>597</v>
          </cell>
          <cell r="AI8">
            <v>77</v>
          </cell>
          <cell r="AJ8">
            <v>164</v>
          </cell>
          <cell r="AL8">
            <v>187</v>
          </cell>
        </row>
        <row r="9">
          <cell r="AF9">
            <v>401</v>
          </cell>
          <cell r="AG9">
            <v>536</v>
          </cell>
          <cell r="AH9">
            <v>692</v>
          </cell>
          <cell r="AI9">
            <v>89</v>
          </cell>
          <cell r="AJ9">
            <v>204</v>
          </cell>
          <cell r="AL9">
            <v>213</v>
          </cell>
        </row>
        <row r="10">
          <cell r="AF10">
            <v>452</v>
          </cell>
          <cell r="AG10">
            <v>594</v>
          </cell>
          <cell r="AH10">
            <v>792</v>
          </cell>
          <cell r="AI10">
            <v>99</v>
          </cell>
          <cell r="AJ10">
            <v>243</v>
          </cell>
          <cell r="AL10">
            <v>247</v>
          </cell>
        </row>
        <row r="11">
          <cell r="AF11">
            <v>557</v>
          </cell>
          <cell r="AG11">
            <v>718</v>
          </cell>
          <cell r="AH11">
            <v>921</v>
          </cell>
          <cell r="AI11">
            <v>109</v>
          </cell>
          <cell r="AJ11">
            <v>282</v>
          </cell>
          <cell r="AL11">
            <v>355</v>
          </cell>
        </row>
        <row r="12">
          <cell r="AF12">
            <v>646</v>
          </cell>
          <cell r="AG12">
            <v>836</v>
          </cell>
          <cell r="AH12">
            <v>1042</v>
          </cell>
          <cell r="AI12">
            <v>118</v>
          </cell>
          <cell r="AJ12">
            <v>322</v>
          </cell>
          <cell r="AL12">
            <v>441</v>
          </cell>
        </row>
        <row r="13">
          <cell r="AF13">
            <v>728</v>
          </cell>
          <cell r="AG13">
            <v>957</v>
          </cell>
          <cell r="AH13">
            <v>1187</v>
          </cell>
          <cell r="AI13">
            <v>128</v>
          </cell>
          <cell r="AJ13">
            <v>362</v>
          </cell>
          <cell r="AL13">
            <v>518</v>
          </cell>
        </row>
        <row r="14">
          <cell r="AF14">
            <v>840</v>
          </cell>
          <cell r="AG14">
            <v>1008</v>
          </cell>
          <cell r="AH14">
            <v>1337</v>
          </cell>
          <cell r="AI14">
            <v>141</v>
          </cell>
          <cell r="AJ14">
            <v>400</v>
          </cell>
          <cell r="AL14">
            <v>614</v>
          </cell>
        </row>
        <row r="15">
          <cell r="AF15">
            <v>964</v>
          </cell>
          <cell r="AG15">
            <v>1245</v>
          </cell>
          <cell r="AH15">
            <v>1529</v>
          </cell>
          <cell r="AI15">
            <v>149</v>
          </cell>
          <cell r="AJ15">
            <v>440</v>
          </cell>
          <cell r="AL15">
            <v>731</v>
          </cell>
        </row>
        <row r="16">
          <cell r="AF16">
            <v>1086</v>
          </cell>
          <cell r="AG16">
            <v>1390</v>
          </cell>
          <cell r="AH16">
            <v>1707</v>
          </cell>
          <cell r="AI16">
            <v>159</v>
          </cell>
          <cell r="AJ16">
            <v>480</v>
          </cell>
          <cell r="AL16">
            <v>846</v>
          </cell>
        </row>
        <row r="17">
          <cell r="AF17">
            <v>94</v>
          </cell>
          <cell r="AI17">
            <v>19</v>
          </cell>
          <cell r="AL17">
            <v>46</v>
          </cell>
        </row>
        <row r="18">
          <cell r="AF18">
            <v>19</v>
          </cell>
          <cell r="AL18">
            <v>14</v>
          </cell>
        </row>
        <row r="19">
          <cell r="AF19">
            <v>-33</v>
          </cell>
          <cell r="AG19">
            <v>-53</v>
          </cell>
          <cell r="AH19">
            <v>-70</v>
          </cell>
          <cell r="AI19">
            <v>-11</v>
          </cell>
          <cell r="AL19">
            <v>-37</v>
          </cell>
        </row>
        <row r="39">
          <cell r="AF39">
            <v>545</v>
          </cell>
          <cell r="AG39">
            <v>676</v>
          </cell>
          <cell r="AI39">
            <v>261</v>
          </cell>
        </row>
        <row r="40">
          <cell r="AF40">
            <v>602</v>
          </cell>
          <cell r="AG40">
            <v>738</v>
          </cell>
          <cell r="AI40">
            <v>301</v>
          </cell>
        </row>
        <row r="41">
          <cell r="AF41">
            <v>681</v>
          </cell>
          <cell r="AG41">
            <v>825</v>
          </cell>
          <cell r="AI41">
            <v>361</v>
          </cell>
        </row>
        <row r="42">
          <cell r="AF42">
            <v>823</v>
          </cell>
          <cell r="AG42">
            <v>985</v>
          </cell>
          <cell r="AI42">
            <v>495</v>
          </cell>
        </row>
      </sheetData>
      <sheetData sheetId="6">
        <row r="7">
          <cell r="AR7">
            <v>271</v>
          </cell>
          <cell r="AS7">
            <v>353</v>
          </cell>
          <cell r="AT7">
            <v>435</v>
          </cell>
          <cell r="AU7">
            <v>61</v>
          </cell>
          <cell r="AV7">
            <v>78</v>
          </cell>
          <cell r="AX7">
            <v>128</v>
          </cell>
        </row>
        <row r="8">
          <cell r="AR8">
            <v>305</v>
          </cell>
          <cell r="AS8">
            <v>410</v>
          </cell>
          <cell r="AT8">
            <v>535</v>
          </cell>
          <cell r="AU8">
            <v>69</v>
          </cell>
          <cell r="AV8">
            <v>177</v>
          </cell>
          <cell r="AX8">
            <v>156</v>
          </cell>
        </row>
        <row r="9">
          <cell r="AR9">
            <v>337</v>
          </cell>
          <cell r="AS9">
            <v>463</v>
          </cell>
          <cell r="AT9">
            <v>632</v>
          </cell>
          <cell r="AU9">
            <v>77</v>
          </cell>
          <cell r="AV9">
            <v>218</v>
          </cell>
          <cell r="AX9">
            <v>183</v>
          </cell>
        </row>
        <row r="10">
          <cell r="AR10">
            <v>378</v>
          </cell>
          <cell r="AS10">
            <v>526</v>
          </cell>
          <cell r="AT10">
            <v>731</v>
          </cell>
          <cell r="AU10">
            <v>86</v>
          </cell>
          <cell r="AV10">
            <v>255</v>
          </cell>
          <cell r="AX10">
            <v>220</v>
          </cell>
        </row>
        <row r="11">
          <cell r="AR11">
            <v>440</v>
          </cell>
          <cell r="AS11">
            <v>611</v>
          </cell>
          <cell r="AT11">
            <v>826</v>
          </cell>
          <cell r="AU11">
            <v>96</v>
          </cell>
          <cell r="AV11">
            <v>294</v>
          </cell>
          <cell r="AX11">
            <v>299</v>
          </cell>
        </row>
        <row r="12">
          <cell r="AR12">
            <v>522</v>
          </cell>
          <cell r="AS12">
            <v>711</v>
          </cell>
          <cell r="AT12">
            <v>957</v>
          </cell>
          <cell r="AU12">
            <v>106</v>
          </cell>
          <cell r="AV12">
            <v>335</v>
          </cell>
          <cell r="AX12">
            <v>372</v>
          </cell>
        </row>
        <row r="13">
          <cell r="AR13">
            <v>616</v>
          </cell>
          <cell r="AS13">
            <v>825</v>
          </cell>
          <cell r="AT13">
            <v>1070</v>
          </cell>
          <cell r="AU13">
            <v>116</v>
          </cell>
          <cell r="AV13">
            <v>373</v>
          </cell>
          <cell r="AX13">
            <v>450</v>
          </cell>
        </row>
        <row r="14">
          <cell r="AR14">
            <v>715</v>
          </cell>
          <cell r="AS14">
            <v>944</v>
          </cell>
          <cell r="AT14">
            <v>1215</v>
          </cell>
          <cell r="AU14">
            <v>124</v>
          </cell>
          <cell r="AV14">
            <v>412</v>
          </cell>
          <cell r="AX14">
            <v>533</v>
          </cell>
        </row>
        <row r="15">
          <cell r="AR15">
            <v>825</v>
          </cell>
          <cell r="AS15">
            <v>1071</v>
          </cell>
          <cell r="AT15">
            <v>1372</v>
          </cell>
          <cell r="AU15">
            <v>133</v>
          </cell>
          <cell r="AV15">
            <v>452</v>
          </cell>
          <cell r="AX15">
            <v>637</v>
          </cell>
        </row>
        <row r="16">
          <cell r="AR16">
            <v>947</v>
          </cell>
          <cell r="AS16">
            <v>1213</v>
          </cell>
          <cell r="AT16">
            <v>1539</v>
          </cell>
          <cell r="AU16">
            <v>143</v>
          </cell>
          <cell r="AV16">
            <v>494</v>
          </cell>
          <cell r="AX16">
            <v>740</v>
          </cell>
        </row>
        <row r="17">
          <cell r="AR17">
            <v>64</v>
          </cell>
          <cell r="AU17">
            <v>15</v>
          </cell>
          <cell r="AX17">
            <v>28</v>
          </cell>
        </row>
        <row r="18">
          <cell r="AR18">
            <v>23</v>
          </cell>
          <cell r="AX18">
            <v>16</v>
          </cell>
        </row>
        <row r="19">
          <cell r="AR19">
            <v>-34</v>
          </cell>
          <cell r="AS19">
            <v>-57</v>
          </cell>
          <cell r="AT19">
            <v>-62</v>
          </cell>
          <cell r="AU19">
            <v>-10</v>
          </cell>
          <cell r="AX19">
            <v>-25</v>
          </cell>
        </row>
        <row r="38">
          <cell r="AR38">
            <v>482</v>
          </cell>
          <cell r="AS38">
            <v>588</v>
          </cell>
          <cell r="AU38">
            <v>228</v>
          </cell>
        </row>
        <row r="39">
          <cell r="AR39">
            <v>536</v>
          </cell>
          <cell r="AS39">
            <v>664</v>
          </cell>
          <cell r="AU39">
            <v>274</v>
          </cell>
        </row>
        <row r="40">
          <cell r="AR40">
            <v>606</v>
          </cell>
          <cell r="AS40">
            <v>756</v>
          </cell>
          <cell r="AU40">
            <v>331</v>
          </cell>
        </row>
        <row r="41">
          <cell r="AR41">
            <v>709</v>
          </cell>
          <cell r="AS41">
            <v>881</v>
          </cell>
          <cell r="AU41">
            <v>436</v>
          </cell>
        </row>
        <row r="42">
          <cell r="AR42">
            <v>810</v>
          </cell>
          <cell r="AS42">
            <v>1001</v>
          </cell>
          <cell r="AU42">
            <v>529</v>
          </cell>
        </row>
      </sheetData>
      <sheetData sheetId="7">
        <row r="6">
          <cell r="AR6">
            <v>292</v>
          </cell>
          <cell r="AS6">
            <v>373</v>
          </cell>
          <cell r="AT6">
            <v>502</v>
          </cell>
          <cell r="AU6">
            <v>64</v>
          </cell>
          <cell r="AV6">
            <v>78</v>
          </cell>
          <cell r="AX6">
            <v>143</v>
          </cell>
        </row>
        <row r="7">
          <cell r="AR7">
            <v>347</v>
          </cell>
          <cell r="AS7">
            <v>456</v>
          </cell>
          <cell r="AT7">
            <v>607</v>
          </cell>
          <cell r="AU7">
            <v>78</v>
          </cell>
          <cell r="AV7">
            <v>177</v>
          </cell>
          <cell r="AX7">
            <v>181</v>
          </cell>
        </row>
        <row r="8">
          <cell r="AR8">
            <v>379</v>
          </cell>
          <cell r="AS8">
            <v>513</v>
          </cell>
          <cell r="AT8">
            <v>711</v>
          </cell>
          <cell r="AU8">
            <v>92</v>
          </cell>
          <cell r="AV8">
            <v>218</v>
          </cell>
          <cell r="AX8">
            <v>223</v>
          </cell>
        </row>
        <row r="9">
          <cell r="AR9">
            <v>432</v>
          </cell>
          <cell r="AS9">
            <v>585</v>
          </cell>
          <cell r="AT9">
            <v>827</v>
          </cell>
          <cell r="AU9">
            <v>104</v>
          </cell>
          <cell r="AV9">
            <v>255</v>
          </cell>
          <cell r="AX9">
            <v>257</v>
          </cell>
        </row>
        <row r="10">
          <cell r="AR10">
            <v>496</v>
          </cell>
          <cell r="AS10">
            <v>675</v>
          </cell>
          <cell r="AT10">
            <v>929</v>
          </cell>
          <cell r="AU10">
            <v>112</v>
          </cell>
          <cell r="AV10">
            <v>294</v>
          </cell>
          <cell r="AX10">
            <v>340</v>
          </cell>
        </row>
        <row r="11">
          <cell r="AR11">
            <v>584</v>
          </cell>
          <cell r="AS11">
            <v>785</v>
          </cell>
          <cell r="AT11">
            <v>1075</v>
          </cell>
          <cell r="AU11">
            <v>119</v>
          </cell>
          <cell r="AV11">
            <v>335</v>
          </cell>
          <cell r="AX11">
            <v>420</v>
          </cell>
        </row>
        <row r="12">
          <cell r="AR12">
            <v>685</v>
          </cell>
          <cell r="AS12">
            <v>913</v>
          </cell>
          <cell r="AT12">
            <v>1237</v>
          </cell>
          <cell r="AU12">
            <v>130</v>
          </cell>
          <cell r="AV12">
            <v>373</v>
          </cell>
          <cell r="AX12">
            <v>499</v>
          </cell>
        </row>
        <row r="13">
          <cell r="AR13">
            <v>780</v>
          </cell>
          <cell r="AS13">
            <v>1033</v>
          </cell>
          <cell r="AT13">
            <v>1355</v>
          </cell>
          <cell r="AU13">
            <v>140</v>
          </cell>
          <cell r="AV13">
            <v>412</v>
          </cell>
          <cell r="AX13">
            <v>585</v>
          </cell>
        </row>
        <row r="14">
          <cell r="AR14">
            <v>884</v>
          </cell>
          <cell r="AS14">
            <v>1164</v>
          </cell>
          <cell r="AT14">
            <v>1516</v>
          </cell>
          <cell r="AU14">
            <v>147</v>
          </cell>
          <cell r="AV14">
            <v>452</v>
          </cell>
          <cell r="AX14">
            <v>687</v>
          </cell>
        </row>
        <row r="15">
          <cell r="AR15">
            <v>1010</v>
          </cell>
          <cell r="AS15">
            <v>1319</v>
          </cell>
          <cell r="AT15">
            <v>1703</v>
          </cell>
          <cell r="AU15">
            <v>158</v>
          </cell>
          <cell r="AV15">
            <v>494</v>
          </cell>
          <cell r="AX15">
            <v>794</v>
          </cell>
        </row>
        <row r="16">
          <cell r="AR16">
            <v>64</v>
          </cell>
          <cell r="AU16">
            <v>16</v>
          </cell>
          <cell r="AX16">
            <v>28</v>
          </cell>
        </row>
        <row r="17">
          <cell r="AR17">
            <v>134</v>
          </cell>
          <cell r="AS17">
            <v>183</v>
          </cell>
          <cell r="AT17">
            <v>198</v>
          </cell>
          <cell r="AU17">
            <v>34</v>
          </cell>
          <cell r="AV17">
            <v>39</v>
          </cell>
          <cell r="AX17">
            <v>88</v>
          </cell>
        </row>
        <row r="18">
          <cell r="AR18">
            <v>23</v>
          </cell>
          <cell r="AX18">
            <v>16</v>
          </cell>
        </row>
        <row r="19">
          <cell r="AR19">
            <v>-41</v>
          </cell>
          <cell r="AS19">
            <v>-69</v>
          </cell>
          <cell r="AT19">
            <v>-73</v>
          </cell>
          <cell r="AU19">
            <v>-11</v>
          </cell>
          <cell r="AX19">
            <v>-32</v>
          </cell>
        </row>
        <row r="39">
          <cell r="AR39">
            <v>523</v>
          </cell>
          <cell r="AS39">
            <v>633</v>
          </cell>
          <cell r="AU39">
            <v>254</v>
          </cell>
        </row>
        <row r="40">
          <cell r="AR40">
            <v>580</v>
          </cell>
          <cell r="AS40">
            <v>715</v>
          </cell>
          <cell r="AU40">
            <v>316</v>
          </cell>
        </row>
        <row r="41">
          <cell r="AR41">
            <v>659</v>
          </cell>
          <cell r="AS41">
            <v>814</v>
          </cell>
          <cell r="AU41">
            <v>370</v>
          </cell>
        </row>
        <row r="42">
          <cell r="AR42">
            <v>764</v>
          </cell>
          <cell r="AS42">
            <v>943</v>
          </cell>
          <cell r="AU42">
            <v>481</v>
          </cell>
        </row>
        <row r="43">
          <cell r="AR43">
            <v>873</v>
          </cell>
          <cell r="AS43">
            <v>1074</v>
          </cell>
          <cell r="AU43">
            <v>577</v>
          </cell>
        </row>
      </sheetData>
      <sheetData sheetId="8">
        <row r="6">
          <cell r="AF6">
            <v>356</v>
          </cell>
          <cell r="AG6">
            <v>440</v>
          </cell>
          <cell r="AH6">
            <v>568</v>
          </cell>
          <cell r="AI6">
            <v>70</v>
          </cell>
          <cell r="AJ6">
            <v>80</v>
          </cell>
          <cell r="AL6">
            <v>172</v>
          </cell>
        </row>
        <row r="7">
          <cell r="AF7">
            <v>411</v>
          </cell>
          <cell r="AG7">
            <v>523</v>
          </cell>
          <cell r="AH7">
            <v>675</v>
          </cell>
          <cell r="AI7">
            <v>82</v>
          </cell>
          <cell r="AJ7">
            <v>171</v>
          </cell>
          <cell r="AL7">
            <v>211</v>
          </cell>
        </row>
        <row r="8">
          <cell r="AF8">
            <v>444</v>
          </cell>
          <cell r="AG8">
            <v>580</v>
          </cell>
          <cell r="AH8">
            <v>778</v>
          </cell>
          <cell r="AI8">
            <v>96</v>
          </cell>
          <cell r="AJ8">
            <v>210</v>
          </cell>
          <cell r="AL8">
            <v>254</v>
          </cell>
        </row>
        <row r="9">
          <cell r="AF9">
            <v>498</v>
          </cell>
          <cell r="AG9">
            <v>651</v>
          </cell>
          <cell r="AH9">
            <v>893</v>
          </cell>
          <cell r="AI9">
            <v>108</v>
          </cell>
          <cell r="AJ9">
            <v>250</v>
          </cell>
          <cell r="AL9">
            <v>286</v>
          </cell>
        </row>
        <row r="10">
          <cell r="AF10">
            <v>565</v>
          </cell>
          <cell r="AG10">
            <v>740</v>
          </cell>
          <cell r="AH10">
            <v>993</v>
          </cell>
          <cell r="AI10">
            <v>117</v>
          </cell>
          <cell r="AJ10">
            <v>290</v>
          </cell>
          <cell r="AL10">
            <v>371</v>
          </cell>
        </row>
        <row r="11">
          <cell r="AF11">
            <v>653</v>
          </cell>
          <cell r="AG11">
            <v>851</v>
          </cell>
          <cell r="AH11">
            <v>1141</v>
          </cell>
          <cell r="AI11">
            <v>126</v>
          </cell>
          <cell r="AJ11">
            <v>328</v>
          </cell>
          <cell r="AL11">
            <v>449</v>
          </cell>
        </row>
        <row r="12">
          <cell r="AF12">
            <v>754</v>
          </cell>
          <cell r="AG12">
            <v>977</v>
          </cell>
          <cell r="AH12">
            <v>1307</v>
          </cell>
          <cell r="AI12">
            <v>135</v>
          </cell>
          <cell r="AJ12">
            <v>367</v>
          </cell>
          <cell r="AL12">
            <v>530</v>
          </cell>
        </row>
        <row r="13">
          <cell r="AF13">
            <v>845</v>
          </cell>
          <cell r="AG13">
            <v>1101</v>
          </cell>
          <cell r="AH13">
            <v>1420</v>
          </cell>
          <cell r="AI13">
            <v>143</v>
          </cell>
          <cell r="AJ13">
            <v>408</v>
          </cell>
          <cell r="AL13">
            <v>613</v>
          </cell>
        </row>
        <row r="14">
          <cell r="AF14">
            <v>937</v>
          </cell>
          <cell r="AG14">
            <v>1227</v>
          </cell>
          <cell r="AH14">
            <v>1579</v>
          </cell>
          <cell r="AI14">
            <v>152</v>
          </cell>
          <cell r="AJ14">
            <v>446</v>
          </cell>
          <cell r="AL14">
            <v>693</v>
          </cell>
        </row>
        <row r="15">
          <cell r="AF15">
            <v>1027</v>
          </cell>
          <cell r="AG15">
            <v>1353</v>
          </cell>
          <cell r="AH15">
            <v>1736</v>
          </cell>
          <cell r="AI15">
            <v>162</v>
          </cell>
          <cell r="AJ15">
            <v>486</v>
          </cell>
          <cell r="AL15">
            <v>775</v>
          </cell>
        </row>
        <row r="16">
          <cell r="AF16">
            <v>132</v>
          </cell>
          <cell r="AI16">
            <v>16</v>
          </cell>
          <cell r="AL16">
            <v>76</v>
          </cell>
        </row>
        <row r="17">
          <cell r="AF17">
            <v>134</v>
          </cell>
          <cell r="AG17">
            <v>181</v>
          </cell>
          <cell r="AH17">
            <v>198</v>
          </cell>
          <cell r="AI17">
            <v>34</v>
          </cell>
          <cell r="AJ17">
            <v>39</v>
          </cell>
          <cell r="AL17">
            <v>87</v>
          </cell>
        </row>
        <row r="18">
          <cell r="AF18">
            <v>23</v>
          </cell>
          <cell r="AL18">
            <v>16</v>
          </cell>
        </row>
        <row r="19">
          <cell r="AF19">
            <v>-41</v>
          </cell>
          <cell r="AG19">
            <v>-65</v>
          </cell>
          <cell r="AH19">
            <v>-76</v>
          </cell>
          <cell r="AI19">
            <v>-11</v>
          </cell>
          <cell r="AL19">
            <v>-32</v>
          </cell>
        </row>
        <row r="39">
          <cell r="AF39">
            <v>591</v>
          </cell>
          <cell r="AG39">
            <v>702</v>
          </cell>
          <cell r="AI39">
            <v>283</v>
          </cell>
        </row>
        <row r="40">
          <cell r="AF40">
            <v>646</v>
          </cell>
          <cell r="AG40">
            <v>782</v>
          </cell>
          <cell r="AI40">
            <v>346</v>
          </cell>
        </row>
        <row r="41">
          <cell r="AF41">
            <v>727</v>
          </cell>
          <cell r="AG41">
            <v>880</v>
          </cell>
          <cell r="AI41">
            <v>397</v>
          </cell>
        </row>
        <row r="42">
          <cell r="AF42">
            <v>831</v>
          </cell>
          <cell r="AG42">
            <v>1108</v>
          </cell>
          <cell r="AI42">
            <v>509</v>
          </cell>
        </row>
        <row r="43">
          <cell r="AF43">
            <v>923</v>
          </cell>
          <cell r="AG43">
            <v>1121</v>
          </cell>
          <cell r="AI43">
            <v>605</v>
          </cell>
        </row>
      </sheetData>
      <sheetData sheetId="9">
        <row r="6">
          <cell r="R6">
            <v>743</v>
          </cell>
          <cell r="S6">
            <v>843</v>
          </cell>
          <cell r="U6">
            <v>136</v>
          </cell>
          <cell r="W6">
            <v>380</v>
          </cell>
        </row>
        <row r="7">
          <cell r="R7">
            <v>813</v>
          </cell>
          <cell r="S7">
            <v>937</v>
          </cell>
          <cell r="U7">
            <v>177</v>
          </cell>
          <cell r="W7">
            <v>427</v>
          </cell>
        </row>
        <row r="8">
          <cell r="R8">
            <v>882</v>
          </cell>
          <cell r="S8">
            <v>1036</v>
          </cell>
          <cell r="U8">
            <v>218</v>
          </cell>
          <cell r="W8">
            <v>456</v>
          </cell>
        </row>
        <row r="9">
          <cell r="R9">
            <v>1038</v>
          </cell>
          <cell r="S9">
            <v>1198</v>
          </cell>
          <cell r="U9">
            <v>255</v>
          </cell>
          <cell r="W9">
            <v>474</v>
          </cell>
        </row>
        <row r="10">
          <cell r="R10">
            <v>1196</v>
          </cell>
          <cell r="S10">
            <v>1381</v>
          </cell>
          <cell r="U10">
            <v>294</v>
          </cell>
          <cell r="W10">
            <v>494</v>
          </cell>
        </row>
        <row r="11">
          <cell r="R11">
            <v>1368</v>
          </cell>
          <cell r="S11">
            <v>1578</v>
          </cell>
          <cell r="U11">
            <v>335</v>
          </cell>
          <cell r="W11">
            <v>561</v>
          </cell>
        </row>
        <row r="12">
          <cell r="R12">
            <v>1482</v>
          </cell>
          <cell r="S12">
            <v>1696</v>
          </cell>
          <cell r="U12">
            <v>373</v>
          </cell>
          <cell r="W12">
            <v>625</v>
          </cell>
        </row>
        <row r="13">
          <cell r="R13">
            <v>1634</v>
          </cell>
          <cell r="S13">
            <v>1869</v>
          </cell>
          <cell r="U13">
            <v>412</v>
          </cell>
          <cell r="W13">
            <v>678</v>
          </cell>
        </row>
        <row r="14">
          <cell r="R14">
            <v>1816</v>
          </cell>
          <cell r="S14">
            <v>2079</v>
          </cell>
          <cell r="U14">
            <v>452</v>
          </cell>
          <cell r="W14">
            <v>746</v>
          </cell>
        </row>
        <row r="15">
          <cell r="R15">
            <v>174</v>
          </cell>
          <cell r="W15">
            <v>71</v>
          </cell>
        </row>
        <row r="16">
          <cell r="R16">
            <v>261</v>
          </cell>
          <cell r="S16">
            <v>288</v>
          </cell>
          <cell r="U16">
            <v>39</v>
          </cell>
          <cell r="W16">
            <v>96</v>
          </cell>
        </row>
        <row r="17">
          <cell r="R17">
            <v>23</v>
          </cell>
          <cell r="W17">
            <v>16</v>
          </cell>
        </row>
        <row r="18">
          <cell r="R18">
            <v>-61</v>
          </cell>
          <cell r="S18">
            <v>-64</v>
          </cell>
          <cell r="W18">
            <v>-25</v>
          </cell>
        </row>
        <row r="21">
          <cell r="R21">
            <v>7</v>
          </cell>
          <cell r="S21">
            <v>7</v>
          </cell>
        </row>
        <row r="22">
          <cell r="R22">
            <v>5</v>
          </cell>
          <cell r="S22">
            <v>5</v>
          </cell>
        </row>
        <row r="23">
          <cell r="R23">
            <v>61</v>
          </cell>
          <cell r="S23">
            <v>52</v>
          </cell>
        </row>
        <row r="39">
          <cell r="R39">
            <v>920</v>
          </cell>
          <cell r="T39">
            <v>428</v>
          </cell>
        </row>
        <row r="40">
          <cell r="R40">
            <v>1012</v>
          </cell>
          <cell r="T40">
            <v>494</v>
          </cell>
        </row>
        <row r="41">
          <cell r="R41">
            <v>1111</v>
          </cell>
          <cell r="T41">
            <v>542</v>
          </cell>
        </row>
        <row r="42">
          <cell r="R42">
            <v>1301</v>
          </cell>
          <cell r="T42">
            <v>588</v>
          </cell>
        </row>
        <row r="43">
          <cell r="R43">
            <v>1482</v>
          </cell>
          <cell r="T43">
            <v>622</v>
          </cell>
        </row>
        <row r="44">
          <cell r="R44">
            <v>1685</v>
          </cell>
          <cell r="T44">
            <v>712</v>
          </cell>
        </row>
      </sheetData>
      <sheetData sheetId="10"/>
      <sheetData sheetId="11">
        <row r="7">
          <cell r="S7">
            <v>1051.97</v>
          </cell>
          <cell r="V7">
            <v>218</v>
          </cell>
          <cell r="X7">
            <v>542.48</v>
          </cell>
        </row>
        <row r="8">
          <cell r="S8">
            <v>1224.76</v>
          </cell>
          <cell r="V8">
            <v>255</v>
          </cell>
          <cell r="X8">
            <v>619.72</v>
          </cell>
        </row>
        <row r="9">
          <cell r="S9">
            <v>1380.55</v>
          </cell>
          <cell r="V9">
            <v>294</v>
          </cell>
          <cell r="X9">
            <v>686.61</v>
          </cell>
        </row>
        <row r="10">
          <cell r="S10">
            <v>1546.6</v>
          </cell>
          <cell r="V10">
            <v>335</v>
          </cell>
          <cell r="X10">
            <v>753.64</v>
          </cell>
        </row>
        <row r="11">
          <cell r="S11">
            <v>1753.99</v>
          </cell>
          <cell r="V11">
            <v>373</v>
          </cell>
          <cell r="X11">
            <v>847.76</v>
          </cell>
        </row>
        <row r="12">
          <cell r="S12">
            <v>1948.24</v>
          </cell>
          <cell r="V12">
            <v>412</v>
          </cell>
          <cell r="X12">
            <v>918.29</v>
          </cell>
        </row>
        <row r="13">
          <cell r="S13">
            <v>2185.15</v>
          </cell>
          <cell r="V13">
            <v>452</v>
          </cell>
          <cell r="X13">
            <v>1005.81</v>
          </cell>
        </row>
        <row r="14">
          <cell r="S14">
            <v>2347.11</v>
          </cell>
          <cell r="V14">
            <v>494</v>
          </cell>
          <cell r="X14">
            <v>1072.77</v>
          </cell>
        </row>
        <row r="15">
          <cell r="S15">
            <v>177</v>
          </cell>
          <cell r="X15">
            <v>91</v>
          </cell>
        </row>
        <row r="16">
          <cell r="S16">
            <v>312.36</v>
          </cell>
          <cell r="V16">
            <v>39</v>
          </cell>
          <cell r="X16">
            <v>137.55000000000001</v>
          </cell>
        </row>
        <row r="17">
          <cell r="S17">
            <v>23</v>
          </cell>
          <cell r="X17">
            <v>16</v>
          </cell>
        </row>
        <row r="37">
          <cell r="S37">
            <v>1189.19</v>
          </cell>
          <cell r="U37">
            <v>607.4</v>
          </cell>
        </row>
        <row r="38">
          <cell r="S38">
            <v>1390.21</v>
          </cell>
          <cell r="U38">
            <v>705.55</v>
          </cell>
        </row>
        <row r="39">
          <cell r="S39">
            <v>1583.53</v>
          </cell>
          <cell r="U39">
            <v>799.1</v>
          </cell>
        </row>
        <row r="40">
          <cell r="S40">
            <v>1772.31</v>
          </cell>
          <cell r="U40">
            <v>883.48</v>
          </cell>
        </row>
        <row r="41">
          <cell r="S41">
            <v>2007.93</v>
          </cell>
          <cell r="U41">
            <v>998.51</v>
          </cell>
        </row>
      </sheetData>
      <sheetData sheetId="12">
        <row r="7">
          <cell r="S7">
            <v>869</v>
          </cell>
          <cell r="U7">
            <v>1101</v>
          </cell>
          <cell r="V7">
            <v>218</v>
          </cell>
          <cell r="X7">
            <v>391</v>
          </cell>
        </row>
        <row r="8">
          <cell r="S8">
            <v>1031</v>
          </cell>
          <cell r="U8">
            <v>1310</v>
          </cell>
          <cell r="V8">
            <v>255</v>
          </cell>
          <cell r="X8">
            <v>450</v>
          </cell>
        </row>
        <row r="9">
          <cell r="S9">
            <v>1177</v>
          </cell>
          <cell r="U9">
            <v>1497</v>
          </cell>
          <cell r="V9">
            <v>294</v>
          </cell>
          <cell r="X9">
            <v>496</v>
          </cell>
        </row>
        <row r="10">
          <cell r="S10">
            <v>1313</v>
          </cell>
          <cell r="U10">
            <v>1669</v>
          </cell>
          <cell r="V10">
            <v>335</v>
          </cell>
          <cell r="X10">
            <v>538</v>
          </cell>
        </row>
        <row r="11">
          <cell r="S11">
            <v>1498</v>
          </cell>
          <cell r="U11">
            <v>1901</v>
          </cell>
          <cell r="V11">
            <v>373</v>
          </cell>
          <cell r="X11">
            <v>620</v>
          </cell>
        </row>
        <row r="12">
          <cell r="S12">
            <v>1644</v>
          </cell>
          <cell r="U12">
            <v>2087</v>
          </cell>
          <cell r="V12">
            <v>412</v>
          </cell>
          <cell r="X12">
            <v>669</v>
          </cell>
        </row>
        <row r="13">
          <cell r="S13">
            <v>1819</v>
          </cell>
          <cell r="U13">
            <v>2310</v>
          </cell>
          <cell r="V13">
            <v>452</v>
          </cell>
          <cell r="X13">
            <v>731</v>
          </cell>
        </row>
        <row r="14">
          <cell r="S14">
            <v>1961</v>
          </cell>
          <cell r="U14">
            <v>2488</v>
          </cell>
          <cell r="V14">
            <v>494</v>
          </cell>
          <cell r="X14">
            <v>779</v>
          </cell>
        </row>
        <row r="15">
          <cell r="S15">
            <v>167</v>
          </cell>
          <cell r="U15">
            <v>167</v>
          </cell>
          <cell r="X15">
            <v>81</v>
          </cell>
        </row>
        <row r="16">
          <cell r="S16">
            <v>271</v>
          </cell>
          <cell r="U16">
            <v>280</v>
          </cell>
          <cell r="V16">
            <v>39</v>
          </cell>
          <cell r="X16">
            <v>124</v>
          </cell>
        </row>
        <row r="17">
          <cell r="S17">
            <v>23</v>
          </cell>
          <cell r="X17">
            <v>16</v>
          </cell>
        </row>
        <row r="18">
          <cell r="S18">
            <v>-55</v>
          </cell>
          <cell r="U18">
            <v>-59</v>
          </cell>
          <cell r="X18">
            <v>-15</v>
          </cell>
        </row>
        <row r="37">
          <cell r="S37">
            <v>1031</v>
          </cell>
          <cell r="U37">
            <v>455</v>
          </cell>
        </row>
        <row r="38">
          <cell r="S38">
            <v>1219</v>
          </cell>
          <cell r="U38">
            <v>535</v>
          </cell>
        </row>
        <row r="39">
          <cell r="S39">
            <v>1396</v>
          </cell>
          <cell r="U39">
            <v>607</v>
          </cell>
        </row>
        <row r="40">
          <cell r="S40">
            <v>1553</v>
          </cell>
          <cell r="U40">
            <v>667</v>
          </cell>
        </row>
        <row r="41">
          <cell r="S41">
            <v>1764</v>
          </cell>
          <cell r="U41">
            <v>771</v>
          </cell>
        </row>
      </sheetData>
      <sheetData sheetId="13">
        <row r="8">
          <cell r="R8">
            <v>491</v>
          </cell>
          <cell r="U8">
            <v>64</v>
          </cell>
          <cell r="W8">
            <v>132</v>
          </cell>
        </row>
        <row r="9">
          <cell r="R9">
            <v>550</v>
          </cell>
          <cell r="U9">
            <v>76</v>
          </cell>
          <cell r="W9">
            <v>157</v>
          </cell>
        </row>
        <row r="10">
          <cell r="R10">
            <v>615</v>
          </cell>
          <cell r="U10">
            <v>85</v>
          </cell>
          <cell r="W10">
            <v>189</v>
          </cell>
        </row>
        <row r="11">
          <cell r="R11">
            <v>726</v>
          </cell>
          <cell r="U11">
            <v>96</v>
          </cell>
          <cell r="W11">
            <v>234</v>
          </cell>
        </row>
        <row r="12">
          <cell r="R12">
            <v>844</v>
          </cell>
          <cell r="U12">
            <v>104</v>
          </cell>
          <cell r="W12">
            <v>299</v>
          </cell>
        </row>
        <row r="13">
          <cell r="R13">
            <v>968</v>
          </cell>
          <cell r="U13">
            <v>113</v>
          </cell>
          <cell r="W13">
            <v>362</v>
          </cell>
        </row>
        <row r="14">
          <cell r="R14">
            <v>1093</v>
          </cell>
          <cell r="U14">
            <v>123</v>
          </cell>
          <cell r="W14">
            <v>425</v>
          </cell>
        </row>
        <row r="15">
          <cell r="R15">
            <v>1223</v>
          </cell>
          <cell r="U15">
            <v>130</v>
          </cell>
          <cell r="W15">
            <v>511</v>
          </cell>
        </row>
        <row r="16">
          <cell r="R16">
            <v>1373</v>
          </cell>
          <cell r="U16">
            <v>141</v>
          </cell>
          <cell r="W16">
            <v>593</v>
          </cell>
        </row>
        <row r="17">
          <cell r="R17">
            <v>198</v>
          </cell>
          <cell r="U17">
            <v>28</v>
          </cell>
          <cell r="W17">
            <v>71</v>
          </cell>
        </row>
        <row r="18">
          <cell r="R18">
            <v>-50</v>
          </cell>
          <cell r="U18">
            <v>-9</v>
          </cell>
          <cell r="W18">
            <v>-24</v>
          </cell>
        </row>
      </sheetData>
      <sheetData sheetId="14">
        <row r="7">
          <cell r="AD7">
            <v>686</v>
          </cell>
          <cell r="AE7">
            <v>846</v>
          </cell>
          <cell r="AF7">
            <v>118</v>
          </cell>
          <cell r="AG7">
            <v>218</v>
          </cell>
          <cell r="AI7">
            <v>410</v>
          </cell>
        </row>
        <row r="8">
          <cell r="AD8">
            <v>789</v>
          </cell>
          <cell r="AE8">
            <v>985</v>
          </cell>
          <cell r="AF8">
            <v>140</v>
          </cell>
          <cell r="AG8">
            <v>266</v>
          </cell>
          <cell r="AI8">
            <v>452</v>
          </cell>
        </row>
        <row r="9">
          <cell r="AD9">
            <v>897</v>
          </cell>
          <cell r="AE9">
            <v>1145</v>
          </cell>
          <cell r="AF9">
            <v>160</v>
          </cell>
          <cell r="AG9">
            <v>314</v>
          </cell>
          <cell r="AI9">
            <v>513</v>
          </cell>
        </row>
        <row r="10">
          <cell r="AD10">
            <v>1026</v>
          </cell>
          <cell r="AE10">
            <v>1299</v>
          </cell>
          <cell r="AF10">
            <v>183</v>
          </cell>
          <cell r="AG10">
            <v>363</v>
          </cell>
          <cell r="AI10">
            <v>584</v>
          </cell>
        </row>
        <row r="11">
          <cell r="AD11">
            <v>1151</v>
          </cell>
          <cell r="AE11">
            <v>1461</v>
          </cell>
          <cell r="AF11">
            <v>197</v>
          </cell>
          <cell r="AG11">
            <v>411</v>
          </cell>
          <cell r="AI11">
            <v>687</v>
          </cell>
        </row>
        <row r="12">
          <cell r="AD12">
            <v>1308</v>
          </cell>
          <cell r="AE12">
            <v>1638</v>
          </cell>
          <cell r="AF12">
            <v>221</v>
          </cell>
          <cell r="AG12">
            <v>459</v>
          </cell>
          <cell r="AI12">
            <v>790</v>
          </cell>
        </row>
        <row r="13">
          <cell r="AD13">
            <v>1418</v>
          </cell>
          <cell r="AE13">
            <v>1783</v>
          </cell>
          <cell r="AF13">
            <v>241</v>
          </cell>
          <cell r="AG13">
            <v>507</v>
          </cell>
          <cell r="AI13">
            <v>850</v>
          </cell>
        </row>
        <row r="14">
          <cell r="AD14">
            <v>1555</v>
          </cell>
          <cell r="AE14">
            <v>1960</v>
          </cell>
          <cell r="AF14">
            <v>265</v>
          </cell>
          <cell r="AG14">
            <v>557</v>
          </cell>
          <cell r="AI14">
            <v>977</v>
          </cell>
        </row>
        <row r="15">
          <cell r="AD15">
            <v>1652</v>
          </cell>
          <cell r="AE15">
            <v>2092</v>
          </cell>
          <cell r="AF15">
            <v>290</v>
          </cell>
          <cell r="AG15">
            <v>605</v>
          </cell>
          <cell r="AI15">
            <v>1040</v>
          </cell>
        </row>
        <row r="16">
          <cell r="AD16">
            <v>95</v>
          </cell>
          <cell r="AE16">
            <v>95</v>
          </cell>
          <cell r="AF16">
            <v>19</v>
          </cell>
          <cell r="AI16">
            <v>43</v>
          </cell>
        </row>
        <row r="17">
          <cell r="AD17">
            <v>192</v>
          </cell>
          <cell r="AE17">
            <v>238</v>
          </cell>
          <cell r="AF17">
            <v>46</v>
          </cell>
          <cell r="AG17">
            <v>48</v>
          </cell>
          <cell r="AI17">
            <v>119</v>
          </cell>
        </row>
        <row r="18">
          <cell r="AD18">
            <v>23</v>
          </cell>
          <cell r="AI18">
            <v>16</v>
          </cell>
        </row>
        <row r="19">
          <cell r="AD19">
            <v>-64</v>
          </cell>
          <cell r="AE19">
            <v>-80</v>
          </cell>
          <cell r="AF19">
            <v>-14</v>
          </cell>
          <cell r="AI19">
            <v>-32</v>
          </cell>
        </row>
        <row r="28">
          <cell r="AD28">
            <v>618</v>
          </cell>
          <cell r="AE28">
            <v>763</v>
          </cell>
          <cell r="AF28">
            <v>113</v>
          </cell>
          <cell r="AI28">
            <v>370</v>
          </cell>
        </row>
        <row r="29">
          <cell r="AD29">
            <v>711</v>
          </cell>
          <cell r="AE29">
            <v>887</v>
          </cell>
          <cell r="AF29">
            <v>130</v>
          </cell>
          <cell r="AI29">
            <v>409</v>
          </cell>
        </row>
        <row r="30">
          <cell r="AD30">
            <v>810</v>
          </cell>
          <cell r="AE30">
            <v>1028</v>
          </cell>
          <cell r="AF30">
            <v>148</v>
          </cell>
          <cell r="AI30">
            <v>463</v>
          </cell>
        </row>
        <row r="31">
          <cell r="AD31">
            <v>923</v>
          </cell>
          <cell r="AE31">
            <v>1170</v>
          </cell>
          <cell r="AF31">
            <v>167</v>
          </cell>
          <cell r="AI31">
            <v>525</v>
          </cell>
        </row>
        <row r="32">
          <cell r="AD32">
            <v>1038</v>
          </cell>
          <cell r="AE32">
            <v>1315</v>
          </cell>
          <cell r="AF32">
            <v>187</v>
          </cell>
          <cell r="AI32">
            <v>618</v>
          </cell>
        </row>
        <row r="33">
          <cell r="AD33">
            <v>1177</v>
          </cell>
          <cell r="AE33">
            <v>1474</v>
          </cell>
          <cell r="AF33">
            <v>206</v>
          </cell>
          <cell r="AI33">
            <v>711</v>
          </cell>
        </row>
        <row r="34">
          <cell r="AD34">
            <v>1277</v>
          </cell>
          <cell r="AE34">
            <v>1606</v>
          </cell>
          <cell r="AF34">
            <v>226</v>
          </cell>
          <cell r="AI34">
            <v>765</v>
          </cell>
        </row>
        <row r="35">
          <cell r="AD35">
            <v>1401</v>
          </cell>
          <cell r="AE35">
            <v>1764</v>
          </cell>
          <cell r="AF35">
            <v>243</v>
          </cell>
          <cell r="AI35">
            <v>877</v>
          </cell>
        </row>
        <row r="36">
          <cell r="AD36">
            <v>1488</v>
          </cell>
          <cell r="AE36">
            <v>1882</v>
          </cell>
          <cell r="AF36">
            <v>261</v>
          </cell>
          <cell r="AI36">
            <v>935</v>
          </cell>
        </row>
        <row r="37">
          <cell r="AD37">
            <v>95</v>
          </cell>
          <cell r="AE37">
            <v>95</v>
          </cell>
          <cell r="AF37">
            <v>19</v>
          </cell>
          <cell r="AI37">
            <v>43</v>
          </cell>
        </row>
        <row r="38">
          <cell r="AD38">
            <v>171</v>
          </cell>
          <cell r="AE38">
            <v>214</v>
          </cell>
          <cell r="AF38">
            <v>46</v>
          </cell>
          <cell r="AI38">
            <v>106</v>
          </cell>
        </row>
        <row r="39">
          <cell r="AD39">
            <v>-57</v>
          </cell>
          <cell r="AE39">
            <v>-70</v>
          </cell>
          <cell r="AF39">
            <v>-11</v>
          </cell>
          <cell r="AI39">
            <v>-32</v>
          </cell>
        </row>
      </sheetData>
      <sheetData sheetId="15">
        <row r="6">
          <cell r="AF6">
            <v>370</v>
          </cell>
          <cell r="AG6">
            <v>451</v>
          </cell>
          <cell r="AH6">
            <v>567</v>
          </cell>
          <cell r="AI6">
            <v>78</v>
          </cell>
          <cell r="AJ6">
            <v>78</v>
          </cell>
          <cell r="AL6">
            <v>197</v>
          </cell>
        </row>
        <row r="7">
          <cell r="AF7">
            <v>443</v>
          </cell>
          <cell r="AG7">
            <v>552</v>
          </cell>
          <cell r="AH7">
            <v>663</v>
          </cell>
          <cell r="AI7">
            <v>89</v>
          </cell>
          <cell r="AJ7">
            <v>190</v>
          </cell>
          <cell r="AL7">
            <v>247</v>
          </cell>
        </row>
        <row r="8">
          <cell r="AF8">
            <v>488</v>
          </cell>
          <cell r="AG8">
            <v>637</v>
          </cell>
          <cell r="AH8">
            <v>762</v>
          </cell>
          <cell r="AI8">
            <v>100</v>
          </cell>
          <cell r="AJ8">
            <v>230</v>
          </cell>
          <cell r="AL8">
            <v>293</v>
          </cell>
        </row>
        <row r="9">
          <cell r="AF9">
            <v>566</v>
          </cell>
          <cell r="AG9">
            <v>738</v>
          </cell>
          <cell r="AH9">
            <v>882</v>
          </cell>
          <cell r="AI9">
            <v>112</v>
          </cell>
          <cell r="AJ9">
            <v>268</v>
          </cell>
          <cell r="AL9">
            <v>353</v>
          </cell>
        </row>
        <row r="10">
          <cell r="AF10">
            <v>651</v>
          </cell>
          <cell r="AG10">
            <v>841</v>
          </cell>
          <cell r="AH10">
            <v>1008</v>
          </cell>
          <cell r="AI10">
            <v>124</v>
          </cell>
          <cell r="AJ10">
            <v>308</v>
          </cell>
          <cell r="AL10">
            <v>412</v>
          </cell>
        </row>
        <row r="11">
          <cell r="AF11">
            <v>740</v>
          </cell>
          <cell r="AG11">
            <v>946</v>
          </cell>
          <cell r="AH11">
            <v>1135</v>
          </cell>
          <cell r="AI11">
            <v>134</v>
          </cell>
          <cell r="AJ11">
            <v>348</v>
          </cell>
          <cell r="AL11">
            <v>479</v>
          </cell>
        </row>
        <row r="12">
          <cell r="AF12">
            <v>858</v>
          </cell>
          <cell r="AG12">
            <v>1082</v>
          </cell>
          <cell r="AH12">
            <v>1298</v>
          </cell>
          <cell r="AI12">
            <v>147</v>
          </cell>
          <cell r="AJ12">
            <v>387</v>
          </cell>
          <cell r="AL12">
            <v>544</v>
          </cell>
        </row>
        <row r="13">
          <cell r="AF13">
            <v>991</v>
          </cell>
          <cell r="AG13">
            <v>1227</v>
          </cell>
          <cell r="AH13">
            <v>1473</v>
          </cell>
          <cell r="AI13">
            <v>158</v>
          </cell>
          <cell r="AJ13">
            <v>426</v>
          </cell>
          <cell r="AL13">
            <v>628</v>
          </cell>
        </row>
        <row r="14">
          <cell r="AF14">
            <v>1111</v>
          </cell>
          <cell r="AG14">
            <v>1390</v>
          </cell>
          <cell r="AH14">
            <v>1668</v>
          </cell>
          <cell r="AI14">
            <v>168</v>
          </cell>
          <cell r="AJ14">
            <v>467</v>
          </cell>
          <cell r="AL14">
            <v>730</v>
          </cell>
        </row>
        <row r="15">
          <cell r="AF15">
            <v>1259</v>
          </cell>
          <cell r="AG15">
            <v>1563</v>
          </cell>
          <cell r="AH15">
            <v>1878</v>
          </cell>
          <cell r="AI15">
            <v>180</v>
          </cell>
          <cell r="AJ15">
            <v>505</v>
          </cell>
          <cell r="AL15">
            <v>843</v>
          </cell>
        </row>
        <row r="16">
          <cell r="AF16">
            <v>132</v>
          </cell>
          <cell r="AI16">
            <v>16</v>
          </cell>
          <cell r="AL16">
            <v>76</v>
          </cell>
        </row>
        <row r="17">
          <cell r="AF17">
            <v>152</v>
          </cell>
          <cell r="AG17">
            <v>215</v>
          </cell>
          <cell r="AH17">
            <v>258</v>
          </cell>
          <cell r="AI17">
            <v>33</v>
          </cell>
          <cell r="AJ17">
            <v>39</v>
          </cell>
          <cell r="AL17">
            <v>100</v>
          </cell>
        </row>
        <row r="18">
          <cell r="AF18">
            <v>25</v>
          </cell>
          <cell r="AL18">
            <v>19</v>
          </cell>
        </row>
        <row r="19">
          <cell r="AF19">
            <v>-43</v>
          </cell>
          <cell r="AG19">
            <v>-65</v>
          </cell>
          <cell r="AH19">
            <v>-80</v>
          </cell>
          <cell r="AI19">
            <v>-11</v>
          </cell>
          <cell r="AL19">
            <v>-29</v>
          </cell>
        </row>
        <row r="38">
          <cell r="AF38">
            <v>716</v>
          </cell>
          <cell r="AG38">
            <v>861</v>
          </cell>
          <cell r="AI38">
            <v>402</v>
          </cell>
        </row>
        <row r="39">
          <cell r="AF39">
            <v>827</v>
          </cell>
          <cell r="AG39">
            <v>1001</v>
          </cell>
          <cell r="AI39">
            <v>488</v>
          </cell>
        </row>
        <row r="40">
          <cell r="AF40">
            <v>959</v>
          </cell>
          <cell r="AG40">
            <v>1150</v>
          </cell>
          <cell r="AI40">
            <v>583</v>
          </cell>
        </row>
        <row r="41">
          <cell r="AF41">
            <v>1081</v>
          </cell>
          <cell r="AG41">
            <v>1286</v>
          </cell>
          <cell r="AI41">
            <v>671</v>
          </cell>
        </row>
        <row r="42">
          <cell r="AF42">
            <v>1235</v>
          </cell>
          <cell r="AG42">
            <v>1461</v>
          </cell>
          <cell r="AI42">
            <v>764</v>
          </cell>
        </row>
        <row r="43">
          <cell r="AF43">
            <v>1403</v>
          </cell>
          <cell r="AG43">
            <v>1640</v>
          </cell>
          <cell r="AI43">
            <v>872</v>
          </cell>
        </row>
      </sheetData>
      <sheetData sheetId="16">
        <row r="7">
          <cell r="T7">
            <v>1057</v>
          </cell>
          <cell r="V7">
            <v>1323</v>
          </cell>
          <cell r="W7">
            <v>229</v>
          </cell>
          <cell r="Y7">
            <v>424</v>
          </cell>
        </row>
        <row r="8">
          <cell r="T8">
            <v>1210</v>
          </cell>
          <cell r="V8">
            <v>1511</v>
          </cell>
          <cell r="W8">
            <v>269</v>
          </cell>
          <cell r="Y8">
            <v>499</v>
          </cell>
        </row>
        <row r="9">
          <cell r="T9">
            <v>1360</v>
          </cell>
          <cell r="V9">
            <v>1700</v>
          </cell>
          <cell r="W9">
            <v>308</v>
          </cell>
          <cell r="Y9">
            <v>583</v>
          </cell>
        </row>
        <row r="10">
          <cell r="T10">
            <v>1514</v>
          </cell>
          <cell r="V10">
            <v>1892</v>
          </cell>
          <cell r="W10">
            <v>347</v>
          </cell>
          <cell r="Y10">
            <v>668</v>
          </cell>
        </row>
        <row r="11">
          <cell r="T11">
            <v>1705</v>
          </cell>
          <cell r="V11">
            <v>2130</v>
          </cell>
          <cell r="W11">
            <v>388</v>
          </cell>
          <cell r="Y11">
            <v>756</v>
          </cell>
        </row>
        <row r="12">
          <cell r="T12">
            <v>1910</v>
          </cell>
          <cell r="V12">
            <v>2387</v>
          </cell>
          <cell r="W12">
            <v>426</v>
          </cell>
          <cell r="Y12">
            <v>867</v>
          </cell>
        </row>
        <row r="13">
          <cell r="T13">
            <v>2136</v>
          </cell>
          <cell r="V13">
            <v>2671</v>
          </cell>
          <cell r="W13">
            <v>467</v>
          </cell>
          <cell r="Y13">
            <v>1003</v>
          </cell>
        </row>
        <row r="14">
          <cell r="T14">
            <v>2379</v>
          </cell>
          <cell r="V14">
            <v>2972</v>
          </cell>
          <cell r="W14">
            <v>505</v>
          </cell>
          <cell r="Y14">
            <v>1152</v>
          </cell>
        </row>
        <row r="15">
          <cell r="T15">
            <v>132</v>
          </cell>
          <cell r="V15">
            <v>132</v>
          </cell>
          <cell r="Y15">
            <v>77</v>
          </cell>
        </row>
        <row r="16">
          <cell r="T16">
            <v>329</v>
          </cell>
          <cell r="V16">
            <v>342</v>
          </cell>
          <cell r="W16">
            <v>38</v>
          </cell>
          <cell r="Y16">
            <v>141</v>
          </cell>
        </row>
        <row r="17">
          <cell r="T17">
            <v>25</v>
          </cell>
          <cell r="Y17">
            <v>19</v>
          </cell>
        </row>
        <row r="18">
          <cell r="T18">
            <v>-62</v>
          </cell>
          <cell r="V18">
            <v>-69</v>
          </cell>
          <cell r="Y18">
            <v>-23</v>
          </cell>
        </row>
        <row r="38">
          <cell r="T38">
            <v>1284</v>
          </cell>
          <cell r="V38">
            <v>506</v>
          </cell>
        </row>
        <row r="39">
          <cell r="T39">
            <v>1472</v>
          </cell>
          <cell r="V39">
            <v>602</v>
          </cell>
        </row>
        <row r="40">
          <cell r="T40">
            <v>1668</v>
          </cell>
          <cell r="V40">
            <v>726</v>
          </cell>
        </row>
        <row r="41">
          <cell r="T41">
            <v>1854</v>
          </cell>
          <cell r="V41">
            <v>836</v>
          </cell>
        </row>
        <row r="42">
          <cell r="T42">
            <v>2082</v>
          </cell>
          <cell r="V42">
            <v>950</v>
          </cell>
        </row>
      </sheetData>
      <sheetData sheetId="17">
        <row r="6">
          <cell r="AR6">
            <v>331</v>
          </cell>
          <cell r="AS6">
            <v>434</v>
          </cell>
          <cell r="AT6">
            <v>547</v>
          </cell>
          <cell r="AU6">
            <v>96</v>
          </cell>
          <cell r="AV6">
            <v>63</v>
          </cell>
          <cell r="AX6">
            <v>181</v>
          </cell>
        </row>
        <row r="7">
          <cell r="AR7">
            <v>409</v>
          </cell>
          <cell r="AS7">
            <v>534</v>
          </cell>
          <cell r="AT7">
            <v>692</v>
          </cell>
          <cell r="AU7">
            <v>106</v>
          </cell>
          <cell r="AV7">
            <v>226</v>
          </cell>
          <cell r="AX7">
            <v>233</v>
          </cell>
        </row>
        <row r="8">
          <cell r="AR8">
            <v>482</v>
          </cell>
          <cell r="AS8">
            <v>630</v>
          </cell>
          <cell r="AT8">
            <v>835</v>
          </cell>
          <cell r="AU8">
            <v>116</v>
          </cell>
          <cell r="AV8">
            <v>266</v>
          </cell>
          <cell r="AX8">
            <v>288</v>
          </cell>
        </row>
        <row r="9">
          <cell r="AR9">
            <v>560</v>
          </cell>
          <cell r="AS9">
            <v>731</v>
          </cell>
          <cell r="AT9">
            <v>985</v>
          </cell>
          <cell r="AU9">
            <v>125</v>
          </cell>
          <cell r="AV9">
            <v>304</v>
          </cell>
          <cell r="AX9">
            <v>349</v>
          </cell>
        </row>
        <row r="10">
          <cell r="AR10">
            <v>653</v>
          </cell>
          <cell r="AS10">
            <v>840</v>
          </cell>
          <cell r="AT10">
            <v>1142</v>
          </cell>
          <cell r="AU10">
            <v>134</v>
          </cell>
          <cell r="AV10">
            <v>344</v>
          </cell>
          <cell r="AX10">
            <v>410</v>
          </cell>
        </row>
        <row r="11">
          <cell r="AR11">
            <v>754</v>
          </cell>
          <cell r="AS11">
            <v>965</v>
          </cell>
          <cell r="AT11">
            <v>1303</v>
          </cell>
          <cell r="AU11">
            <v>148</v>
          </cell>
          <cell r="AV11">
            <v>384</v>
          </cell>
          <cell r="AX11">
            <v>473</v>
          </cell>
        </row>
        <row r="12">
          <cell r="AR12">
            <v>867</v>
          </cell>
          <cell r="AS12">
            <v>1093</v>
          </cell>
          <cell r="AT12">
            <v>1436</v>
          </cell>
          <cell r="AU12">
            <v>160</v>
          </cell>
          <cell r="AV12">
            <v>423</v>
          </cell>
          <cell r="AX12">
            <v>536</v>
          </cell>
        </row>
        <row r="13">
          <cell r="AR13">
            <v>1001</v>
          </cell>
          <cell r="AS13">
            <v>1244</v>
          </cell>
          <cell r="AT13">
            <v>1571</v>
          </cell>
          <cell r="AU13">
            <v>174</v>
          </cell>
          <cell r="AV13">
            <v>462</v>
          </cell>
          <cell r="AX13">
            <v>622</v>
          </cell>
        </row>
        <row r="14">
          <cell r="AR14">
            <v>1173</v>
          </cell>
          <cell r="AS14">
            <v>1441</v>
          </cell>
          <cell r="AT14">
            <v>1791</v>
          </cell>
          <cell r="AU14">
            <v>183</v>
          </cell>
          <cell r="AV14">
            <v>502</v>
          </cell>
          <cell r="AX14">
            <v>687</v>
          </cell>
        </row>
        <row r="15">
          <cell r="AR15">
            <v>1332</v>
          </cell>
          <cell r="AS15">
            <v>1633</v>
          </cell>
          <cell r="AT15">
            <v>1999</v>
          </cell>
          <cell r="AU15">
            <v>195</v>
          </cell>
          <cell r="AV15">
            <v>541</v>
          </cell>
          <cell r="AX15">
            <v>726</v>
          </cell>
        </row>
        <row r="16">
          <cell r="AR16">
            <v>64</v>
          </cell>
          <cell r="AU16">
            <v>16</v>
          </cell>
          <cell r="AX16">
            <v>28</v>
          </cell>
        </row>
        <row r="17">
          <cell r="AR17">
            <v>184</v>
          </cell>
          <cell r="AS17">
            <v>243</v>
          </cell>
          <cell r="AT17">
            <v>275</v>
          </cell>
          <cell r="AU17">
            <v>45</v>
          </cell>
          <cell r="AV17">
            <v>59</v>
          </cell>
          <cell r="AX17">
            <v>113</v>
          </cell>
        </row>
        <row r="18">
          <cell r="AR18">
            <v>29</v>
          </cell>
          <cell r="AX18">
            <v>21</v>
          </cell>
        </row>
        <row r="19">
          <cell r="AR19">
            <v>-47</v>
          </cell>
          <cell r="AS19">
            <v>-73</v>
          </cell>
          <cell r="AT19">
            <v>-85</v>
          </cell>
          <cell r="AU19">
            <v>-14</v>
          </cell>
          <cell r="AX19">
            <v>-37</v>
          </cell>
        </row>
        <row r="38">
          <cell r="AR38">
            <v>774</v>
          </cell>
          <cell r="AS38">
            <v>922</v>
          </cell>
          <cell r="AU38">
            <v>425</v>
          </cell>
        </row>
        <row r="39">
          <cell r="AR39">
            <v>889</v>
          </cell>
          <cell r="AS39">
            <v>1062</v>
          </cell>
          <cell r="AU39">
            <v>512</v>
          </cell>
        </row>
        <row r="40">
          <cell r="AR40">
            <v>1027</v>
          </cell>
          <cell r="AS40">
            <v>1214</v>
          </cell>
          <cell r="AU40">
            <v>607</v>
          </cell>
        </row>
        <row r="41">
          <cell r="AR41">
            <v>1161</v>
          </cell>
          <cell r="AS41">
            <v>1370</v>
          </cell>
          <cell r="AU41">
            <v>694</v>
          </cell>
        </row>
        <row r="42">
          <cell r="AR42">
            <v>1308</v>
          </cell>
          <cell r="AS42">
            <v>1536</v>
          </cell>
          <cell r="AU42">
            <v>785</v>
          </cell>
        </row>
        <row r="43">
          <cell r="AR43">
            <v>1480</v>
          </cell>
          <cell r="AS43">
            <v>1723</v>
          </cell>
          <cell r="AU43">
            <v>896</v>
          </cell>
        </row>
      </sheetData>
      <sheetData sheetId="18">
        <row r="6">
          <cell r="AM6">
            <v>976</v>
          </cell>
          <cell r="AN6">
            <v>1112</v>
          </cell>
          <cell r="AP6">
            <v>241</v>
          </cell>
          <cell r="AR6">
            <v>451</v>
          </cell>
        </row>
        <row r="7">
          <cell r="AM7">
            <v>1104</v>
          </cell>
          <cell r="AN7">
            <v>1271</v>
          </cell>
          <cell r="AP7">
            <v>281</v>
          </cell>
          <cell r="AR7">
            <v>459</v>
          </cell>
        </row>
        <row r="8">
          <cell r="AM8">
            <v>1244</v>
          </cell>
          <cell r="AN8">
            <v>1440</v>
          </cell>
          <cell r="AP8">
            <v>320</v>
          </cell>
          <cell r="AR8">
            <v>488</v>
          </cell>
        </row>
        <row r="9">
          <cell r="AM9">
            <v>1395</v>
          </cell>
          <cell r="AN9">
            <v>1618</v>
          </cell>
          <cell r="AP9">
            <v>358</v>
          </cell>
          <cell r="AR9">
            <v>531</v>
          </cell>
        </row>
        <row r="10">
          <cell r="AM10">
            <v>1534</v>
          </cell>
          <cell r="AN10">
            <v>1759</v>
          </cell>
          <cell r="AP10">
            <v>399</v>
          </cell>
          <cell r="AR10">
            <v>592</v>
          </cell>
        </row>
        <row r="11">
          <cell r="AM11">
            <v>1700</v>
          </cell>
          <cell r="AN11">
            <v>1925</v>
          </cell>
          <cell r="AP11">
            <v>438</v>
          </cell>
          <cell r="AR11">
            <v>700</v>
          </cell>
        </row>
        <row r="12">
          <cell r="AM12">
            <v>1946</v>
          </cell>
          <cell r="AN12">
            <v>2192</v>
          </cell>
          <cell r="AP12">
            <v>476</v>
          </cell>
          <cell r="AR12">
            <v>782</v>
          </cell>
        </row>
        <row r="13">
          <cell r="AM13">
            <v>2177</v>
          </cell>
          <cell r="AN13">
            <v>2435</v>
          </cell>
          <cell r="AP13">
            <v>517</v>
          </cell>
          <cell r="AR13">
            <v>904</v>
          </cell>
        </row>
        <row r="14">
          <cell r="AM14">
            <v>174</v>
          </cell>
          <cell r="AN14">
            <v>174</v>
          </cell>
          <cell r="AR14">
            <v>70</v>
          </cell>
        </row>
        <row r="15">
          <cell r="AM15">
            <v>311</v>
          </cell>
          <cell r="AN15">
            <v>337</v>
          </cell>
          <cell r="AP15">
            <v>63</v>
          </cell>
          <cell r="AR15">
            <v>99</v>
          </cell>
        </row>
        <row r="16">
          <cell r="AM16">
            <v>29</v>
          </cell>
          <cell r="AR16">
            <v>21</v>
          </cell>
        </row>
        <row r="17">
          <cell r="AM17">
            <v>-70</v>
          </cell>
          <cell r="AN17">
            <v>-74</v>
          </cell>
          <cell r="AR17">
            <v>-25</v>
          </cell>
        </row>
        <row r="20">
          <cell r="AM20">
            <v>8</v>
          </cell>
        </row>
        <row r="21">
          <cell r="AM21">
            <v>7</v>
          </cell>
          <cell r="AN21">
            <v>7</v>
          </cell>
        </row>
        <row r="22">
          <cell r="AM22">
            <v>61</v>
          </cell>
          <cell r="AN22">
            <v>52</v>
          </cell>
        </row>
        <row r="38">
          <cell r="AM38">
            <v>1198</v>
          </cell>
          <cell r="AO38">
            <v>535</v>
          </cell>
        </row>
        <row r="39">
          <cell r="AM39">
            <v>1366</v>
          </cell>
          <cell r="AO39">
            <v>568</v>
          </cell>
        </row>
        <row r="40">
          <cell r="AM40">
            <v>1551</v>
          </cell>
          <cell r="AO40">
            <v>631</v>
          </cell>
        </row>
        <row r="41">
          <cell r="AM41">
            <v>1736</v>
          </cell>
          <cell r="AO41">
            <v>700</v>
          </cell>
        </row>
        <row r="42">
          <cell r="AM42">
            <v>1908</v>
          </cell>
          <cell r="AO42">
            <v>785</v>
          </cell>
        </row>
        <row r="43">
          <cell r="AM43">
            <v>2110</v>
          </cell>
          <cell r="AO43">
            <v>916</v>
          </cell>
        </row>
      </sheetData>
      <sheetData sheetId="19">
        <row r="7">
          <cell r="S7">
            <v>1302.01</v>
          </cell>
          <cell r="V7">
            <v>237</v>
          </cell>
          <cell r="X7">
            <v>541.07000000000005</v>
          </cell>
        </row>
        <row r="8">
          <cell r="S8">
            <v>1472.76</v>
          </cell>
          <cell r="V8">
            <v>276</v>
          </cell>
          <cell r="X8">
            <v>610.98</v>
          </cell>
        </row>
        <row r="9">
          <cell r="S9">
            <v>1646.21</v>
          </cell>
          <cell r="V9">
            <v>314</v>
          </cell>
          <cell r="X9">
            <v>680.83</v>
          </cell>
        </row>
        <row r="10">
          <cell r="S10">
            <v>1822.88</v>
          </cell>
          <cell r="V10">
            <v>354</v>
          </cell>
          <cell r="X10">
            <v>750.74</v>
          </cell>
        </row>
        <row r="11">
          <cell r="S11">
            <v>2081.0100000000002</v>
          </cell>
          <cell r="V11">
            <v>393</v>
          </cell>
          <cell r="X11">
            <v>845.05</v>
          </cell>
        </row>
        <row r="12">
          <cell r="S12">
            <v>2255.29</v>
          </cell>
          <cell r="V12">
            <v>434</v>
          </cell>
          <cell r="X12">
            <v>915.04</v>
          </cell>
        </row>
        <row r="13">
          <cell r="S13">
            <v>2508.54</v>
          </cell>
          <cell r="V13">
            <v>472</v>
          </cell>
          <cell r="X13">
            <v>1006.14</v>
          </cell>
        </row>
        <row r="14">
          <cell r="S14">
            <v>2684.08</v>
          </cell>
          <cell r="V14">
            <v>512</v>
          </cell>
          <cell r="X14">
            <v>1076.1300000000001</v>
          </cell>
        </row>
        <row r="15">
          <cell r="S15">
            <v>184</v>
          </cell>
          <cell r="X15">
            <v>96</v>
          </cell>
        </row>
        <row r="16">
          <cell r="S16">
            <v>432.64</v>
          </cell>
          <cell r="V16">
            <v>63</v>
          </cell>
          <cell r="X16">
            <v>168.5</v>
          </cell>
        </row>
        <row r="17">
          <cell r="S17">
            <v>29</v>
          </cell>
        </row>
        <row r="37">
          <cell r="S37">
            <v>1465.41</v>
          </cell>
          <cell r="U37">
            <v>624.58000000000004</v>
          </cell>
        </row>
        <row r="38">
          <cell r="S38">
            <v>1671.95</v>
          </cell>
          <cell r="U38">
            <v>720.21</v>
          </cell>
        </row>
        <row r="39">
          <cell r="S39">
            <v>1890.53</v>
          </cell>
          <cell r="U39">
            <v>823.84</v>
          </cell>
        </row>
        <row r="40">
          <cell r="S40">
            <v>2100.9499999999998</v>
          </cell>
          <cell r="U40">
            <v>917.76</v>
          </cell>
        </row>
        <row r="41">
          <cell r="S41">
            <v>2394.87</v>
          </cell>
          <cell r="U41">
            <v>1037.79</v>
          </cell>
        </row>
      </sheetData>
      <sheetData sheetId="20">
        <row r="7">
          <cell r="S7">
            <v>1088</v>
          </cell>
          <cell r="U7">
            <v>1381</v>
          </cell>
          <cell r="V7">
            <v>237</v>
          </cell>
          <cell r="X7">
            <v>452</v>
          </cell>
        </row>
        <row r="8">
          <cell r="S8">
            <v>1284</v>
          </cell>
          <cell r="U8">
            <v>1631</v>
          </cell>
          <cell r="V8">
            <v>276</v>
          </cell>
          <cell r="X8">
            <v>525</v>
          </cell>
        </row>
        <row r="9">
          <cell r="S9">
            <v>1468</v>
          </cell>
          <cell r="U9">
            <v>1863</v>
          </cell>
          <cell r="V9">
            <v>314</v>
          </cell>
          <cell r="X9">
            <v>584</v>
          </cell>
        </row>
        <row r="10">
          <cell r="S10">
            <v>1638</v>
          </cell>
          <cell r="U10">
            <v>2080</v>
          </cell>
          <cell r="V10">
            <v>354</v>
          </cell>
          <cell r="X10">
            <v>638</v>
          </cell>
        </row>
        <row r="11">
          <cell r="S11">
            <v>1850</v>
          </cell>
          <cell r="U11">
            <v>2350</v>
          </cell>
          <cell r="V11">
            <v>393</v>
          </cell>
          <cell r="X11">
            <v>722</v>
          </cell>
        </row>
        <row r="12">
          <cell r="S12">
            <v>2024</v>
          </cell>
          <cell r="U12">
            <v>2570</v>
          </cell>
          <cell r="V12">
            <v>434</v>
          </cell>
          <cell r="X12">
            <v>778</v>
          </cell>
        </row>
        <row r="13">
          <cell r="S13">
            <v>2229</v>
          </cell>
          <cell r="U13">
            <v>2832</v>
          </cell>
          <cell r="V13">
            <v>472</v>
          </cell>
          <cell r="X13">
            <v>850</v>
          </cell>
        </row>
        <row r="14">
          <cell r="S14">
            <v>2397</v>
          </cell>
          <cell r="U14">
            <v>3043</v>
          </cell>
          <cell r="V14">
            <v>512</v>
          </cell>
          <cell r="X14">
            <v>904</v>
          </cell>
        </row>
        <row r="15">
          <cell r="S15">
            <v>174</v>
          </cell>
          <cell r="U15">
            <v>174</v>
          </cell>
          <cell r="X15">
            <v>86</v>
          </cell>
        </row>
        <row r="16">
          <cell r="S16">
            <v>344</v>
          </cell>
          <cell r="U16">
            <v>361</v>
          </cell>
          <cell r="V16">
            <v>63</v>
          </cell>
          <cell r="X16">
            <v>140</v>
          </cell>
        </row>
        <row r="17">
          <cell r="S17">
            <v>29</v>
          </cell>
          <cell r="X17">
            <v>21</v>
          </cell>
        </row>
        <row r="18">
          <cell r="S18">
            <v>-62</v>
          </cell>
          <cell r="U18">
            <v>-70</v>
          </cell>
          <cell r="X18">
            <v>-23</v>
          </cell>
        </row>
        <row r="37">
          <cell r="S37">
            <v>1287</v>
          </cell>
          <cell r="U37">
            <v>535</v>
          </cell>
        </row>
        <row r="38">
          <cell r="S38">
            <v>1521</v>
          </cell>
          <cell r="U38">
            <v>633</v>
          </cell>
        </row>
        <row r="39">
          <cell r="S39">
            <v>1751</v>
          </cell>
          <cell r="U39">
            <v>715</v>
          </cell>
        </row>
        <row r="40">
          <cell r="S40">
            <v>1953</v>
          </cell>
          <cell r="U40">
            <v>806</v>
          </cell>
        </row>
        <row r="41">
          <cell r="S41">
            <v>2201</v>
          </cell>
          <cell r="U41">
            <v>915</v>
          </cell>
        </row>
      </sheetData>
      <sheetData sheetId="21">
        <row r="6">
          <cell r="AA6">
            <v>1394</v>
          </cell>
          <cell r="AB6">
            <v>1603</v>
          </cell>
          <cell r="AD6">
            <v>505</v>
          </cell>
        </row>
        <row r="7">
          <cell r="AA7">
            <v>1583</v>
          </cell>
          <cell r="AB7">
            <v>1820</v>
          </cell>
          <cell r="AD7">
            <v>560</v>
          </cell>
        </row>
        <row r="8">
          <cell r="AA8">
            <v>1771</v>
          </cell>
          <cell r="AB8">
            <v>2035</v>
          </cell>
          <cell r="AD8">
            <v>618</v>
          </cell>
        </row>
        <row r="9">
          <cell r="AA9">
            <v>1962</v>
          </cell>
          <cell r="AB9">
            <v>2256</v>
          </cell>
          <cell r="AD9">
            <v>685</v>
          </cell>
        </row>
        <row r="10">
          <cell r="AA10">
            <v>2160</v>
          </cell>
          <cell r="AB10">
            <v>2485</v>
          </cell>
          <cell r="AD10">
            <v>740</v>
          </cell>
        </row>
        <row r="11">
          <cell r="AA11">
            <v>2361</v>
          </cell>
          <cell r="AB11">
            <v>2714</v>
          </cell>
          <cell r="AD11">
            <v>804</v>
          </cell>
        </row>
        <row r="12">
          <cell r="AA12">
            <v>2575</v>
          </cell>
          <cell r="AB12">
            <v>2959</v>
          </cell>
          <cell r="AD12">
            <v>861</v>
          </cell>
        </row>
        <row r="13">
          <cell r="AA13">
            <v>174</v>
          </cell>
          <cell r="AD13">
            <v>86</v>
          </cell>
        </row>
      </sheetData>
      <sheetData sheetId="22">
        <row r="7">
          <cell r="R7">
            <v>671</v>
          </cell>
          <cell r="U7">
            <v>97</v>
          </cell>
          <cell r="W7">
            <v>226</v>
          </cell>
        </row>
        <row r="8">
          <cell r="R8">
            <v>773</v>
          </cell>
          <cell r="U8">
            <v>108</v>
          </cell>
          <cell r="W8">
            <v>278</v>
          </cell>
        </row>
        <row r="9">
          <cell r="R9">
            <v>876</v>
          </cell>
          <cell r="U9">
            <v>117</v>
          </cell>
          <cell r="W9">
            <v>331</v>
          </cell>
        </row>
        <row r="10">
          <cell r="R10">
            <v>993</v>
          </cell>
          <cell r="U10">
            <v>126</v>
          </cell>
          <cell r="W10">
            <v>385</v>
          </cell>
        </row>
        <row r="11">
          <cell r="R11">
            <v>1118</v>
          </cell>
          <cell r="U11">
            <v>135</v>
          </cell>
          <cell r="W11">
            <v>440</v>
          </cell>
        </row>
        <row r="12">
          <cell r="R12">
            <v>1261</v>
          </cell>
          <cell r="U12">
            <v>148</v>
          </cell>
          <cell r="W12">
            <v>512</v>
          </cell>
        </row>
        <row r="13">
          <cell r="R13">
            <v>1449</v>
          </cell>
          <cell r="U13">
            <v>158</v>
          </cell>
          <cell r="W13">
            <v>606</v>
          </cell>
        </row>
        <row r="14">
          <cell r="R14">
            <v>1639</v>
          </cell>
          <cell r="U14">
            <v>168</v>
          </cell>
          <cell r="W14">
            <v>704</v>
          </cell>
        </row>
        <row r="15">
          <cell r="R15">
            <v>231</v>
          </cell>
          <cell r="U15">
            <v>35</v>
          </cell>
          <cell r="W15">
            <v>86</v>
          </cell>
        </row>
      </sheetData>
      <sheetData sheetId="23">
        <row r="7">
          <cell r="AO7">
            <v>891</v>
          </cell>
          <cell r="AP7">
            <v>1142</v>
          </cell>
          <cell r="AQ7">
            <v>162</v>
          </cell>
          <cell r="AR7">
            <v>299</v>
          </cell>
          <cell r="AT7">
            <v>531</v>
          </cell>
        </row>
        <row r="8">
          <cell r="AO8">
            <v>1028</v>
          </cell>
          <cell r="AP8">
            <v>1325</v>
          </cell>
          <cell r="AQ8">
            <v>183</v>
          </cell>
          <cell r="AR8">
            <v>347</v>
          </cell>
          <cell r="AT8">
            <v>609</v>
          </cell>
        </row>
        <row r="9">
          <cell r="AO9">
            <v>1152</v>
          </cell>
          <cell r="AP9">
            <v>1494</v>
          </cell>
          <cell r="AQ9">
            <v>207</v>
          </cell>
          <cell r="AR9">
            <v>396</v>
          </cell>
          <cell r="AT9">
            <v>677</v>
          </cell>
        </row>
        <row r="10">
          <cell r="AO10">
            <v>1276</v>
          </cell>
          <cell r="AP10">
            <v>1663</v>
          </cell>
          <cell r="AQ10">
            <v>230</v>
          </cell>
          <cell r="AR10">
            <v>444</v>
          </cell>
          <cell r="AT10">
            <v>787</v>
          </cell>
        </row>
        <row r="11">
          <cell r="AO11">
            <v>1503</v>
          </cell>
          <cell r="AP11">
            <v>1853</v>
          </cell>
          <cell r="AQ11">
            <v>252</v>
          </cell>
          <cell r="AR11">
            <v>494</v>
          </cell>
          <cell r="AT11">
            <v>880</v>
          </cell>
        </row>
        <row r="12">
          <cell r="AO12">
            <v>1645</v>
          </cell>
          <cell r="AP12">
            <v>2033</v>
          </cell>
          <cell r="AQ12">
            <v>275</v>
          </cell>
          <cell r="AR12">
            <v>541</v>
          </cell>
          <cell r="AT12">
            <v>960</v>
          </cell>
        </row>
        <row r="13">
          <cell r="AO13">
            <v>1897</v>
          </cell>
          <cell r="AP13">
            <v>2280</v>
          </cell>
          <cell r="AQ13">
            <v>296</v>
          </cell>
          <cell r="AR13">
            <v>589</v>
          </cell>
          <cell r="AT13">
            <v>1093</v>
          </cell>
        </row>
        <row r="14">
          <cell r="AO14">
            <v>2071</v>
          </cell>
          <cell r="AP14">
            <v>2529</v>
          </cell>
          <cell r="AQ14">
            <v>322</v>
          </cell>
          <cell r="AR14">
            <v>638</v>
          </cell>
          <cell r="AT14">
            <v>1184</v>
          </cell>
        </row>
        <row r="15">
          <cell r="AO15">
            <v>95</v>
          </cell>
          <cell r="AP15">
            <v>95</v>
          </cell>
          <cell r="AQ15">
            <v>19</v>
          </cell>
          <cell r="AT15">
            <v>43</v>
          </cell>
        </row>
        <row r="16">
          <cell r="AO16">
            <v>220</v>
          </cell>
          <cell r="AP16">
            <v>284</v>
          </cell>
          <cell r="AQ16">
            <v>43</v>
          </cell>
          <cell r="AR16">
            <v>63</v>
          </cell>
          <cell r="AT16">
            <v>130</v>
          </cell>
        </row>
        <row r="17">
          <cell r="AO17">
            <v>29</v>
          </cell>
          <cell r="AT17">
            <v>21</v>
          </cell>
        </row>
        <row r="18">
          <cell r="AO18">
            <v>-73</v>
          </cell>
          <cell r="AP18">
            <v>-89</v>
          </cell>
          <cell r="AQ18">
            <v>-17</v>
          </cell>
          <cell r="AT18">
            <v>-43</v>
          </cell>
        </row>
        <row r="27">
          <cell r="AO27">
            <v>801</v>
          </cell>
          <cell r="AP27">
            <v>1027</v>
          </cell>
          <cell r="AQ27">
            <v>162</v>
          </cell>
          <cell r="AT27">
            <v>476</v>
          </cell>
        </row>
        <row r="28">
          <cell r="AO28">
            <v>924</v>
          </cell>
          <cell r="AP28">
            <v>1192</v>
          </cell>
          <cell r="AQ28">
            <v>183</v>
          </cell>
          <cell r="AT28">
            <v>549</v>
          </cell>
        </row>
        <row r="29">
          <cell r="AO29">
            <v>1038</v>
          </cell>
          <cell r="AP29">
            <v>1346</v>
          </cell>
          <cell r="AQ29">
            <v>207</v>
          </cell>
          <cell r="AT29">
            <v>609</v>
          </cell>
        </row>
        <row r="30">
          <cell r="AO30">
            <v>1148</v>
          </cell>
          <cell r="AP30">
            <v>1497</v>
          </cell>
          <cell r="AQ30">
            <v>230</v>
          </cell>
          <cell r="AT30">
            <v>707</v>
          </cell>
        </row>
        <row r="31">
          <cell r="AO31">
            <v>1353</v>
          </cell>
          <cell r="AP31">
            <v>1668</v>
          </cell>
          <cell r="AQ31">
            <v>252</v>
          </cell>
          <cell r="AT31">
            <v>792</v>
          </cell>
        </row>
        <row r="32">
          <cell r="AO32">
            <v>1481</v>
          </cell>
          <cell r="AP32">
            <v>1830</v>
          </cell>
          <cell r="AQ32">
            <v>275</v>
          </cell>
          <cell r="AT32">
            <v>864</v>
          </cell>
        </row>
        <row r="33">
          <cell r="AO33">
            <v>1704</v>
          </cell>
          <cell r="AP33">
            <v>2075</v>
          </cell>
          <cell r="AQ33">
            <v>296</v>
          </cell>
          <cell r="AT33">
            <v>984</v>
          </cell>
        </row>
        <row r="34">
          <cell r="AO34">
            <v>1863</v>
          </cell>
          <cell r="AP34">
            <v>2330</v>
          </cell>
          <cell r="AQ34">
            <v>322</v>
          </cell>
          <cell r="AT34">
            <v>1066</v>
          </cell>
        </row>
        <row r="35">
          <cell r="AO35">
            <v>95</v>
          </cell>
          <cell r="AP35">
            <v>95</v>
          </cell>
          <cell r="AQ35">
            <v>19</v>
          </cell>
          <cell r="AT35">
            <v>43</v>
          </cell>
        </row>
        <row r="36">
          <cell r="AO36">
            <v>196</v>
          </cell>
          <cell r="AP36">
            <v>257</v>
          </cell>
          <cell r="AQ36">
            <v>43</v>
          </cell>
          <cell r="AT36">
            <v>117</v>
          </cell>
        </row>
        <row r="37">
          <cell r="AO37">
            <v>-65</v>
          </cell>
          <cell r="AP37">
            <v>-81</v>
          </cell>
          <cell r="AQ37">
            <v>-17</v>
          </cell>
          <cell r="AT37">
            <v>-39</v>
          </cell>
        </row>
      </sheetData>
      <sheetData sheetId="24">
        <row r="7">
          <cell r="S7">
            <v>1621</v>
          </cell>
          <cell r="U7">
            <v>1782</v>
          </cell>
          <cell r="V7">
            <v>238</v>
          </cell>
          <cell r="X7">
            <v>614</v>
          </cell>
        </row>
        <row r="8">
          <cell r="S8">
            <v>2021</v>
          </cell>
          <cell r="U8">
            <v>2223</v>
          </cell>
          <cell r="V8">
            <v>305</v>
          </cell>
          <cell r="X8">
            <v>749</v>
          </cell>
        </row>
        <row r="9">
          <cell r="S9">
            <v>2429</v>
          </cell>
          <cell r="U9">
            <v>2672</v>
          </cell>
          <cell r="V9">
            <v>354</v>
          </cell>
          <cell r="X9">
            <v>884</v>
          </cell>
        </row>
        <row r="10">
          <cell r="S10">
            <v>2934</v>
          </cell>
          <cell r="U10">
            <v>3229</v>
          </cell>
          <cell r="V10">
            <v>424</v>
          </cell>
          <cell r="X10">
            <v>1045</v>
          </cell>
        </row>
        <row r="11">
          <cell r="S11">
            <v>3340</v>
          </cell>
          <cell r="U11">
            <v>3673</v>
          </cell>
          <cell r="V11">
            <v>472</v>
          </cell>
          <cell r="X11">
            <v>1198</v>
          </cell>
        </row>
        <row r="12">
          <cell r="S12">
            <v>174</v>
          </cell>
          <cell r="U12">
            <v>174</v>
          </cell>
          <cell r="X12">
            <v>86</v>
          </cell>
        </row>
        <row r="13">
          <cell r="S13">
            <v>507</v>
          </cell>
          <cell r="U13">
            <v>559</v>
          </cell>
          <cell r="V13">
            <v>63</v>
          </cell>
          <cell r="X13">
            <v>142</v>
          </cell>
        </row>
        <row r="14">
          <cell r="S14">
            <v>29</v>
          </cell>
          <cell r="X14">
            <v>21</v>
          </cell>
        </row>
      </sheetData>
      <sheetData sheetId="25">
        <row r="6">
          <cell r="AU6">
            <v>541</v>
          </cell>
          <cell r="AV6">
            <v>681</v>
          </cell>
          <cell r="AW6">
            <v>746</v>
          </cell>
          <cell r="AX6">
            <v>156</v>
          </cell>
          <cell r="AY6">
            <v>123</v>
          </cell>
          <cell r="AZ6">
            <v>255</v>
          </cell>
          <cell r="BB6">
            <v>314</v>
          </cell>
          <cell r="BD6">
            <v>71</v>
          </cell>
        </row>
        <row r="7">
          <cell r="AU7">
            <v>620</v>
          </cell>
          <cell r="AV7">
            <v>869</v>
          </cell>
          <cell r="AW7">
            <v>923</v>
          </cell>
          <cell r="AX7">
            <v>172</v>
          </cell>
          <cell r="AY7">
            <v>134</v>
          </cell>
          <cell r="AZ7">
            <v>294</v>
          </cell>
          <cell r="BB7">
            <v>387</v>
          </cell>
          <cell r="BD7">
            <v>81</v>
          </cell>
        </row>
        <row r="8">
          <cell r="AU8">
            <v>743</v>
          </cell>
          <cell r="AV8">
            <v>1080</v>
          </cell>
          <cell r="AW8">
            <v>1142</v>
          </cell>
          <cell r="AX8">
            <v>190</v>
          </cell>
          <cell r="AY8">
            <v>148</v>
          </cell>
          <cell r="AZ8">
            <v>335</v>
          </cell>
          <cell r="BB8">
            <v>460</v>
          </cell>
          <cell r="BD8">
            <v>94</v>
          </cell>
        </row>
        <row r="9">
          <cell r="AU9">
            <v>863</v>
          </cell>
          <cell r="AV9">
            <v>1287</v>
          </cell>
          <cell r="AW9">
            <v>1360</v>
          </cell>
          <cell r="AX9">
            <v>207</v>
          </cell>
          <cell r="AY9">
            <v>160</v>
          </cell>
          <cell r="AZ9">
            <v>373</v>
          </cell>
          <cell r="BB9">
            <v>535</v>
          </cell>
          <cell r="BD9">
            <v>104</v>
          </cell>
        </row>
        <row r="10">
          <cell r="AU10">
            <v>985</v>
          </cell>
          <cell r="AV10">
            <v>1498</v>
          </cell>
          <cell r="AW10">
            <v>1585</v>
          </cell>
          <cell r="AX10">
            <v>229</v>
          </cell>
          <cell r="AY10">
            <v>174</v>
          </cell>
          <cell r="AZ10">
            <v>412</v>
          </cell>
          <cell r="BB10">
            <v>614</v>
          </cell>
          <cell r="BD10">
            <v>117</v>
          </cell>
        </row>
        <row r="11">
          <cell r="AU11">
            <v>1126</v>
          </cell>
          <cell r="AV11">
            <v>1732</v>
          </cell>
          <cell r="AW11">
            <v>1833</v>
          </cell>
          <cell r="AX11">
            <v>255</v>
          </cell>
          <cell r="AY11">
            <v>184</v>
          </cell>
          <cell r="AZ11">
            <v>452</v>
          </cell>
          <cell r="BB11">
            <v>717</v>
          </cell>
          <cell r="BD11">
            <v>133</v>
          </cell>
        </row>
        <row r="12">
          <cell r="AU12">
            <v>1261</v>
          </cell>
          <cell r="AV12">
            <v>1961</v>
          </cell>
          <cell r="AW12">
            <v>2071</v>
          </cell>
          <cell r="AX12">
            <v>302</v>
          </cell>
          <cell r="AY12">
            <v>196</v>
          </cell>
          <cell r="AZ12">
            <v>494</v>
          </cell>
          <cell r="BB12">
            <v>811</v>
          </cell>
          <cell r="BD12">
            <v>158</v>
          </cell>
        </row>
        <row r="13">
          <cell r="AU13">
            <v>1403</v>
          </cell>
          <cell r="AV13">
            <v>2190</v>
          </cell>
          <cell r="AW13">
            <v>2316</v>
          </cell>
          <cell r="AX13">
            <v>329</v>
          </cell>
          <cell r="AY13">
            <v>211</v>
          </cell>
          <cell r="AZ13">
            <v>531</v>
          </cell>
          <cell r="BB13">
            <v>917</v>
          </cell>
          <cell r="BD13">
            <v>189</v>
          </cell>
        </row>
        <row r="14">
          <cell r="AU14">
            <v>1546</v>
          </cell>
          <cell r="AV14">
            <v>2420</v>
          </cell>
          <cell r="AW14">
            <v>2556</v>
          </cell>
          <cell r="AX14">
            <v>362</v>
          </cell>
          <cell r="AY14">
            <v>223</v>
          </cell>
          <cell r="AZ14">
            <v>570</v>
          </cell>
          <cell r="BB14">
            <v>1009</v>
          </cell>
          <cell r="BD14">
            <v>219</v>
          </cell>
        </row>
        <row r="15">
          <cell r="AU15">
            <v>132</v>
          </cell>
          <cell r="AY15">
            <v>23</v>
          </cell>
          <cell r="BB15">
            <v>56</v>
          </cell>
        </row>
        <row r="16">
          <cell r="AU16">
            <v>197</v>
          </cell>
          <cell r="AV16">
            <v>261</v>
          </cell>
          <cell r="AW16">
            <v>271</v>
          </cell>
          <cell r="AX16">
            <v>109</v>
          </cell>
          <cell r="AY16">
            <v>47</v>
          </cell>
          <cell r="AZ16">
            <v>72</v>
          </cell>
          <cell r="BB16">
            <v>106</v>
          </cell>
          <cell r="BD16">
            <v>35</v>
          </cell>
        </row>
        <row r="17">
          <cell r="AU17">
            <v>-63</v>
          </cell>
          <cell r="AV17">
            <v>-143</v>
          </cell>
          <cell r="AW17">
            <v>-156</v>
          </cell>
          <cell r="AX17">
            <v>-29</v>
          </cell>
          <cell r="AY17">
            <v>-15</v>
          </cell>
          <cell r="BB17">
            <v>-50</v>
          </cell>
          <cell r="BD17">
            <v>-20</v>
          </cell>
        </row>
        <row r="25">
          <cell r="AU25">
            <v>620</v>
          </cell>
          <cell r="AV25">
            <v>730</v>
          </cell>
          <cell r="AW25">
            <v>822</v>
          </cell>
          <cell r="AX25">
            <v>159</v>
          </cell>
          <cell r="AY25">
            <v>135</v>
          </cell>
          <cell r="AZ25">
            <v>276</v>
          </cell>
          <cell r="BB25">
            <v>329</v>
          </cell>
          <cell r="BD25">
            <v>73</v>
          </cell>
        </row>
        <row r="26">
          <cell r="AU26">
            <v>711</v>
          </cell>
          <cell r="AV26">
            <v>979</v>
          </cell>
          <cell r="AW26">
            <v>1071</v>
          </cell>
          <cell r="AX26">
            <v>175</v>
          </cell>
          <cell r="AY26">
            <v>149</v>
          </cell>
          <cell r="AZ26">
            <v>314</v>
          </cell>
          <cell r="BB26">
            <v>399</v>
          </cell>
          <cell r="BD26">
            <v>86</v>
          </cell>
        </row>
        <row r="27">
          <cell r="AU27">
            <v>853</v>
          </cell>
          <cell r="AV27">
            <v>1236</v>
          </cell>
          <cell r="AW27">
            <v>1322</v>
          </cell>
          <cell r="AX27">
            <v>197</v>
          </cell>
          <cell r="AY27">
            <v>162</v>
          </cell>
          <cell r="AZ27">
            <v>354</v>
          </cell>
          <cell r="BB27">
            <v>496</v>
          </cell>
          <cell r="BD27">
            <v>96</v>
          </cell>
        </row>
        <row r="28">
          <cell r="AU28">
            <v>1001</v>
          </cell>
          <cell r="AV28">
            <v>1483</v>
          </cell>
          <cell r="AW28">
            <v>1578</v>
          </cell>
          <cell r="AX28">
            <v>220</v>
          </cell>
          <cell r="AY28">
            <v>175</v>
          </cell>
          <cell r="AZ28">
            <v>393</v>
          </cell>
          <cell r="BB28">
            <v>594</v>
          </cell>
          <cell r="BD28">
            <v>108</v>
          </cell>
        </row>
        <row r="29">
          <cell r="AU29">
            <v>1143</v>
          </cell>
          <cell r="AV29">
            <v>1734</v>
          </cell>
          <cell r="AW29">
            <v>1834</v>
          </cell>
          <cell r="AX29">
            <v>250</v>
          </cell>
          <cell r="AY29">
            <v>190</v>
          </cell>
          <cell r="AZ29">
            <v>434</v>
          </cell>
          <cell r="BB29">
            <v>703</v>
          </cell>
          <cell r="BD29">
            <v>121</v>
          </cell>
        </row>
        <row r="30">
          <cell r="AU30">
            <v>1307</v>
          </cell>
          <cell r="AV30">
            <v>2007</v>
          </cell>
          <cell r="AW30">
            <v>2118</v>
          </cell>
          <cell r="AX30">
            <v>277</v>
          </cell>
          <cell r="AY30">
            <v>205</v>
          </cell>
          <cell r="AZ30">
            <v>472</v>
          </cell>
          <cell r="BB30">
            <v>822</v>
          </cell>
          <cell r="BD30">
            <v>136</v>
          </cell>
        </row>
        <row r="31">
          <cell r="AU31">
            <v>1467</v>
          </cell>
          <cell r="AV31">
            <v>2276</v>
          </cell>
          <cell r="AW31">
            <v>2406</v>
          </cell>
          <cell r="AX31">
            <v>330</v>
          </cell>
          <cell r="AY31">
            <v>221</v>
          </cell>
          <cell r="AZ31">
            <v>512</v>
          </cell>
          <cell r="BB31">
            <v>937</v>
          </cell>
          <cell r="BD31">
            <v>167</v>
          </cell>
        </row>
        <row r="32">
          <cell r="AU32">
            <v>1636</v>
          </cell>
          <cell r="AV32">
            <v>2547</v>
          </cell>
          <cell r="AW32">
            <v>2694</v>
          </cell>
          <cell r="AX32">
            <v>361</v>
          </cell>
          <cell r="AY32">
            <v>238</v>
          </cell>
          <cell r="AZ32">
            <v>552</v>
          </cell>
          <cell r="BB32">
            <v>1055</v>
          </cell>
          <cell r="BD32">
            <v>192</v>
          </cell>
        </row>
        <row r="33">
          <cell r="AU33">
            <v>1814</v>
          </cell>
          <cell r="AV33">
            <v>2829</v>
          </cell>
          <cell r="AW33">
            <v>2990</v>
          </cell>
          <cell r="AX33">
            <v>391</v>
          </cell>
          <cell r="AY33">
            <v>254</v>
          </cell>
          <cell r="AZ33">
            <v>591</v>
          </cell>
          <cell r="BB33">
            <v>1172</v>
          </cell>
          <cell r="BD33">
            <v>223</v>
          </cell>
        </row>
        <row r="34">
          <cell r="AU34">
            <v>132</v>
          </cell>
          <cell r="AY34">
            <v>23</v>
          </cell>
          <cell r="BB34">
            <v>56</v>
          </cell>
        </row>
        <row r="35">
          <cell r="AU35">
            <v>251</v>
          </cell>
          <cell r="AV35">
            <v>316</v>
          </cell>
          <cell r="AW35">
            <v>322</v>
          </cell>
          <cell r="AX35">
            <v>117</v>
          </cell>
          <cell r="AY35">
            <v>38</v>
          </cell>
          <cell r="AZ35">
            <v>78</v>
          </cell>
          <cell r="BB35">
            <v>121</v>
          </cell>
          <cell r="BD35">
            <v>43</v>
          </cell>
        </row>
        <row r="36">
          <cell r="AU36">
            <v>-88</v>
          </cell>
          <cell r="AV36">
            <v>-184</v>
          </cell>
          <cell r="AW36">
            <v>-196</v>
          </cell>
          <cell r="AX36">
            <v>-33</v>
          </cell>
          <cell r="AY36">
            <v>-17</v>
          </cell>
          <cell r="BB36">
            <v>-61</v>
          </cell>
          <cell r="BD36">
            <v>-23</v>
          </cell>
        </row>
        <row r="39">
          <cell r="AY39">
            <v>179</v>
          </cell>
        </row>
      </sheetData>
      <sheetData sheetId="26">
        <row r="6">
          <cell r="W6">
            <v>1905</v>
          </cell>
          <cell r="Z6">
            <v>207</v>
          </cell>
          <cell r="AB6">
            <v>373</v>
          </cell>
          <cell r="AD6">
            <v>718</v>
          </cell>
          <cell r="AF6">
            <v>104</v>
          </cell>
        </row>
        <row r="7">
          <cell r="W7">
            <v>2197</v>
          </cell>
          <cell r="Z7">
            <v>229</v>
          </cell>
          <cell r="AB7">
            <v>415</v>
          </cell>
          <cell r="AD7">
            <v>814</v>
          </cell>
          <cell r="AF7">
            <v>117</v>
          </cell>
        </row>
        <row r="8">
          <cell r="W8">
            <v>2528</v>
          </cell>
          <cell r="Z8">
            <v>255</v>
          </cell>
          <cell r="AB8">
            <v>452</v>
          </cell>
          <cell r="AD8">
            <v>967</v>
          </cell>
          <cell r="AF8">
            <v>133</v>
          </cell>
        </row>
        <row r="9">
          <cell r="W9">
            <v>2839</v>
          </cell>
          <cell r="Z9">
            <v>302</v>
          </cell>
          <cell r="AB9">
            <v>491</v>
          </cell>
          <cell r="AD9">
            <v>1051</v>
          </cell>
          <cell r="AF9">
            <v>158</v>
          </cell>
        </row>
        <row r="10">
          <cell r="W10">
            <v>3208</v>
          </cell>
          <cell r="Z10">
            <v>329</v>
          </cell>
          <cell r="AB10">
            <v>531</v>
          </cell>
          <cell r="AD10">
            <v>1231</v>
          </cell>
          <cell r="AF10">
            <v>189</v>
          </cell>
        </row>
        <row r="11">
          <cell r="W11">
            <v>3527</v>
          </cell>
          <cell r="Z11">
            <v>362</v>
          </cell>
          <cell r="AB11">
            <v>570</v>
          </cell>
          <cell r="AD11">
            <v>1342</v>
          </cell>
          <cell r="AF11">
            <v>219</v>
          </cell>
        </row>
        <row r="12">
          <cell r="W12">
            <v>174</v>
          </cell>
          <cell r="AD12">
            <v>55</v>
          </cell>
        </row>
        <row r="13">
          <cell r="W13">
            <v>401</v>
          </cell>
          <cell r="Z13">
            <v>109</v>
          </cell>
          <cell r="AB13">
            <v>71</v>
          </cell>
          <cell r="AD13">
            <v>130</v>
          </cell>
          <cell r="AF13">
            <v>35</v>
          </cell>
        </row>
        <row r="14">
          <cell r="W14">
            <v>-134</v>
          </cell>
          <cell r="Z14">
            <v>-29</v>
          </cell>
          <cell r="AD14">
            <v>-82</v>
          </cell>
          <cell r="AF14">
            <v>-20</v>
          </cell>
        </row>
        <row r="18">
          <cell r="AD18">
            <v>179</v>
          </cell>
        </row>
        <row r="26">
          <cell r="W26">
            <v>2175</v>
          </cell>
          <cell r="Z26">
            <v>220</v>
          </cell>
          <cell r="AB26">
            <v>393</v>
          </cell>
          <cell r="AD26">
            <v>725</v>
          </cell>
          <cell r="AF26">
            <v>108</v>
          </cell>
        </row>
        <row r="27">
          <cell r="W27">
            <v>2529</v>
          </cell>
          <cell r="Z27">
            <v>250</v>
          </cell>
          <cell r="AB27">
            <v>434</v>
          </cell>
          <cell r="AD27">
            <v>836</v>
          </cell>
          <cell r="AF27">
            <v>121</v>
          </cell>
        </row>
        <row r="28">
          <cell r="W28">
            <v>2910</v>
          </cell>
          <cell r="Z28">
            <v>277</v>
          </cell>
          <cell r="AB28">
            <v>472</v>
          </cell>
          <cell r="AD28">
            <v>992</v>
          </cell>
          <cell r="AF28">
            <v>136</v>
          </cell>
        </row>
        <row r="29">
          <cell r="W29">
            <v>3278</v>
          </cell>
          <cell r="Z29">
            <v>330</v>
          </cell>
          <cell r="AB29">
            <v>512</v>
          </cell>
          <cell r="AD29">
            <v>1098</v>
          </cell>
          <cell r="AF29">
            <v>167</v>
          </cell>
        </row>
        <row r="30">
          <cell r="W30">
            <v>3705</v>
          </cell>
          <cell r="Z30">
            <v>361</v>
          </cell>
          <cell r="AB30">
            <v>552</v>
          </cell>
          <cell r="AD30">
            <v>1277</v>
          </cell>
          <cell r="AF30">
            <v>192</v>
          </cell>
        </row>
        <row r="31">
          <cell r="W31">
            <v>4095</v>
          </cell>
          <cell r="Z31">
            <v>391</v>
          </cell>
          <cell r="AB31">
            <v>591</v>
          </cell>
          <cell r="AD31">
            <v>1404</v>
          </cell>
          <cell r="AF31">
            <v>223</v>
          </cell>
        </row>
        <row r="32">
          <cell r="W32">
            <v>174</v>
          </cell>
          <cell r="AD32">
            <v>55</v>
          </cell>
        </row>
        <row r="33">
          <cell r="W33">
            <v>471</v>
          </cell>
          <cell r="Z33">
            <v>117</v>
          </cell>
          <cell r="AB33">
            <v>80</v>
          </cell>
          <cell r="AD33">
            <v>134</v>
          </cell>
          <cell r="AF33">
            <v>43</v>
          </cell>
        </row>
        <row r="34">
          <cell r="W34">
            <v>-198</v>
          </cell>
          <cell r="Z34">
            <v>-33</v>
          </cell>
          <cell r="AD34">
            <v>-94</v>
          </cell>
          <cell r="AF34">
            <v>-23</v>
          </cell>
        </row>
        <row r="38">
          <cell r="AD38">
            <v>179</v>
          </cell>
        </row>
      </sheetData>
      <sheetData sheetId="27">
        <row r="6">
          <cell r="T6">
            <v>172</v>
          </cell>
          <cell r="U6">
            <v>241</v>
          </cell>
          <cell r="V6">
            <v>255</v>
          </cell>
          <cell r="W6">
            <v>29</v>
          </cell>
          <cell r="X6">
            <v>35</v>
          </cell>
          <cell r="Y6">
            <v>59</v>
          </cell>
          <cell r="AA6">
            <v>100</v>
          </cell>
          <cell r="AC6">
            <v>23</v>
          </cell>
        </row>
        <row r="7">
          <cell r="T7">
            <v>198</v>
          </cell>
          <cell r="U7">
            <v>294</v>
          </cell>
          <cell r="V7">
            <v>310</v>
          </cell>
          <cell r="W7">
            <v>33</v>
          </cell>
          <cell r="X7">
            <v>38</v>
          </cell>
          <cell r="Y7">
            <v>78</v>
          </cell>
          <cell r="AA7">
            <v>124</v>
          </cell>
          <cell r="AC7">
            <v>25</v>
          </cell>
        </row>
        <row r="8">
          <cell r="T8">
            <v>290</v>
          </cell>
          <cell r="U8">
            <v>404</v>
          </cell>
          <cell r="V8">
            <v>423</v>
          </cell>
          <cell r="W8">
            <v>41</v>
          </cell>
          <cell r="X8">
            <v>46</v>
          </cell>
          <cell r="Y8">
            <v>78</v>
          </cell>
          <cell r="AA8">
            <v>179</v>
          </cell>
          <cell r="AC8">
            <v>32</v>
          </cell>
        </row>
        <row r="9">
          <cell r="T9">
            <v>322</v>
          </cell>
          <cell r="U9">
            <v>463</v>
          </cell>
          <cell r="V9">
            <v>487</v>
          </cell>
          <cell r="W9">
            <v>48</v>
          </cell>
          <cell r="X9">
            <v>48</v>
          </cell>
          <cell r="Y9">
            <v>99</v>
          </cell>
          <cell r="AA9">
            <v>204</v>
          </cell>
          <cell r="AC9">
            <v>41</v>
          </cell>
        </row>
        <row r="10">
          <cell r="T10">
            <v>361</v>
          </cell>
          <cell r="U10">
            <v>525</v>
          </cell>
          <cell r="V10">
            <v>550</v>
          </cell>
          <cell r="W10">
            <v>61</v>
          </cell>
          <cell r="X10">
            <v>53</v>
          </cell>
          <cell r="Y10">
            <v>118</v>
          </cell>
          <cell r="AA10">
            <v>228</v>
          </cell>
          <cell r="AC10">
            <v>52</v>
          </cell>
        </row>
        <row r="11">
          <cell r="T11">
            <v>-14</v>
          </cell>
          <cell r="U11">
            <v>-33</v>
          </cell>
          <cell r="V11">
            <v>-34</v>
          </cell>
          <cell r="W11">
            <v>-8</v>
          </cell>
          <cell r="X11">
            <v>-7</v>
          </cell>
          <cell r="AA11">
            <v>-10</v>
          </cell>
          <cell r="AC11">
            <v>-5</v>
          </cell>
        </row>
        <row r="13">
          <cell r="S13">
            <v>35</v>
          </cell>
        </row>
        <row r="15">
          <cell r="Y15">
            <v>108</v>
          </cell>
          <cell r="AD15">
            <v>179</v>
          </cell>
        </row>
        <row r="23">
          <cell r="T23">
            <v>140</v>
          </cell>
          <cell r="V23">
            <v>182</v>
          </cell>
          <cell r="W23">
            <v>22</v>
          </cell>
          <cell r="AA23">
            <v>70</v>
          </cell>
        </row>
        <row r="24">
          <cell r="T24">
            <v>180</v>
          </cell>
          <cell r="V24">
            <v>234</v>
          </cell>
          <cell r="W24">
            <v>28</v>
          </cell>
          <cell r="AA24">
            <v>95</v>
          </cell>
        </row>
        <row r="25">
          <cell r="T25">
            <v>220</v>
          </cell>
          <cell r="V25">
            <v>286</v>
          </cell>
          <cell r="W25">
            <v>32</v>
          </cell>
          <cell r="AA25">
            <v>120</v>
          </cell>
        </row>
        <row r="32">
          <cell r="T32">
            <v>116</v>
          </cell>
          <cell r="U32">
            <v>247</v>
          </cell>
          <cell r="V32">
            <v>269</v>
          </cell>
          <cell r="W32">
            <v>17</v>
          </cell>
          <cell r="X32">
            <v>21</v>
          </cell>
          <cell r="AA32">
            <v>72</v>
          </cell>
          <cell r="AC32">
            <v>10</v>
          </cell>
        </row>
      </sheetData>
      <sheetData sheetId="28">
        <row r="7">
          <cell r="R7">
            <v>195</v>
          </cell>
          <cell r="S7">
            <v>348</v>
          </cell>
          <cell r="T7">
            <v>362</v>
          </cell>
          <cell r="U7">
            <v>45</v>
          </cell>
          <cell r="V7">
            <v>47</v>
          </cell>
          <cell r="W7">
            <v>99</v>
          </cell>
          <cell r="Y7">
            <v>148</v>
          </cell>
          <cell r="AA7">
            <v>37</v>
          </cell>
        </row>
        <row r="8">
          <cell r="R8">
            <v>229</v>
          </cell>
          <cell r="S8">
            <v>393</v>
          </cell>
          <cell r="T8">
            <v>416</v>
          </cell>
          <cell r="U8">
            <v>50</v>
          </cell>
          <cell r="V8">
            <v>52</v>
          </cell>
          <cell r="W8">
            <v>118</v>
          </cell>
          <cell r="Y8">
            <v>156</v>
          </cell>
          <cell r="AA8">
            <v>39</v>
          </cell>
        </row>
        <row r="9">
          <cell r="R9">
            <v>284</v>
          </cell>
          <cell r="S9">
            <v>462</v>
          </cell>
          <cell r="T9">
            <v>487</v>
          </cell>
          <cell r="U9">
            <v>57</v>
          </cell>
          <cell r="V9">
            <v>61</v>
          </cell>
          <cell r="W9">
            <v>136</v>
          </cell>
          <cell r="Y9">
            <v>172</v>
          </cell>
          <cell r="AA9">
            <v>45</v>
          </cell>
        </row>
        <row r="10">
          <cell r="R10">
            <v>349</v>
          </cell>
          <cell r="S10">
            <v>533</v>
          </cell>
          <cell r="T10">
            <v>560</v>
          </cell>
          <cell r="U10">
            <v>62</v>
          </cell>
          <cell r="V10">
            <v>65</v>
          </cell>
          <cell r="W10">
            <v>158</v>
          </cell>
          <cell r="Y10">
            <v>192</v>
          </cell>
          <cell r="AA10">
            <v>50</v>
          </cell>
        </row>
        <row r="11">
          <cell r="R11">
            <v>411</v>
          </cell>
          <cell r="S11">
            <v>606</v>
          </cell>
          <cell r="T11">
            <v>640</v>
          </cell>
          <cell r="U11">
            <v>70</v>
          </cell>
          <cell r="V11">
            <v>73</v>
          </cell>
          <cell r="W11">
            <v>177</v>
          </cell>
          <cell r="Y11">
            <v>218</v>
          </cell>
          <cell r="AA11">
            <v>55</v>
          </cell>
        </row>
        <row r="12">
          <cell r="R12">
            <v>497</v>
          </cell>
          <cell r="S12">
            <v>692</v>
          </cell>
          <cell r="T12">
            <v>730</v>
          </cell>
          <cell r="U12">
            <v>76</v>
          </cell>
          <cell r="V12">
            <v>80</v>
          </cell>
          <cell r="W12">
            <v>196</v>
          </cell>
          <cell r="Y12">
            <v>268</v>
          </cell>
          <cell r="AA12">
            <v>62</v>
          </cell>
        </row>
        <row r="13">
          <cell r="R13">
            <v>559</v>
          </cell>
          <cell r="S13">
            <v>766</v>
          </cell>
          <cell r="T13">
            <v>807</v>
          </cell>
          <cell r="U13">
            <v>82</v>
          </cell>
          <cell r="V13">
            <v>86</v>
          </cell>
          <cell r="W13">
            <v>218</v>
          </cell>
          <cell r="Y13">
            <v>304</v>
          </cell>
          <cell r="AA13">
            <v>65</v>
          </cell>
        </row>
        <row r="14">
          <cell r="R14">
            <v>653</v>
          </cell>
          <cell r="S14">
            <v>869</v>
          </cell>
          <cell r="T14">
            <v>913</v>
          </cell>
          <cell r="U14">
            <v>92</v>
          </cell>
          <cell r="V14">
            <v>94</v>
          </cell>
          <cell r="W14">
            <v>237</v>
          </cell>
          <cell r="Y14">
            <v>365</v>
          </cell>
          <cell r="AA14">
            <v>71</v>
          </cell>
        </row>
        <row r="15">
          <cell r="R15">
            <v>715</v>
          </cell>
          <cell r="S15">
            <v>941</v>
          </cell>
          <cell r="T15">
            <v>988</v>
          </cell>
          <cell r="U15">
            <v>100</v>
          </cell>
          <cell r="V15">
            <v>99</v>
          </cell>
          <cell r="W15">
            <v>255</v>
          </cell>
          <cell r="Y15">
            <v>402</v>
          </cell>
          <cell r="AA15">
            <v>76</v>
          </cell>
        </row>
        <row r="16">
          <cell r="R16">
            <v>64</v>
          </cell>
          <cell r="V16">
            <v>11</v>
          </cell>
          <cell r="Y16">
            <v>28</v>
          </cell>
        </row>
        <row r="17">
          <cell r="R17">
            <v>-19</v>
          </cell>
          <cell r="S17">
            <v>-53</v>
          </cell>
          <cell r="T17">
            <v>-57</v>
          </cell>
          <cell r="U17">
            <v>-11</v>
          </cell>
          <cell r="V17">
            <v>-7</v>
          </cell>
          <cell r="Y17">
            <v>-14</v>
          </cell>
          <cell r="AA17">
            <v>-9</v>
          </cell>
        </row>
        <row r="19">
          <cell r="R19">
            <v>35</v>
          </cell>
        </row>
        <row r="21">
          <cell r="W21">
            <v>108</v>
          </cell>
        </row>
        <row r="40">
          <cell r="R40">
            <v>474</v>
          </cell>
          <cell r="S40">
            <v>640</v>
          </cell>
          <cell r="V40">
            <v>286</v>
          </cell>
        </row>
        <row r="41">
          <cell r="R41">
            <v>566</v>
          </cell>
          <cell r="S41">
            <v>742</v>
          </cell>
          <cell r="V41">
            <v>329</v>
          </cell>
        </row>
        <row r="42">
          <cell r="R42">
            <v>673</v>
          </cell>
          <cell r="S42">
            <v>856</v>
          </cell>
          <cell r="V42">
            <v>379</v>
          </cell>
        </row>
      </sheetData>
      <sheetData sheetId="29">
        <row r="6">
          <cell r="AU6">
            <v>320</v>
          </cell>
          <cell r="AV6">
            <v>577</v>
          </cell>
          <cell r="AW6">
            <v>611</v>
          </cell>
          <cell r="AX6">
            <v>50</v>
          </cell>
          <cell r="AY6">
            <v>62</v>
          </cell>
          <cell r="AZ6">
            <v>118</v>
          </cell>
          <cell r="BB6">
            <v>179</v>
          </cell>
          <cell r="BD6">
            <v>39</v>
          </cell>
        </row>
        <row r="7">
          <cell r="AU7">
            <v>375</v>
          </cell>
          <cell r="AV7">
            <v>671</v>
          </cell>
          <cell r="AW7">
            <v>711</v>
          </cell>
          <cell r="AX7">
            <v>57</v>
          </cell>
          <cell r="AY7">
            <v>69</v>
          </cell>
          <cell r="AZ7">
            <v>136</v>
          </cell>
          <cell r="BB7">
            <v>196</v>
          </cell>
          <cell r="BD7">
            <v>45</v>
          </cell>
        </row>
        <row r="8">
          <cell r="AU8">
            <v>434</v>
          </cell>
          <cell r="AV8">
            <v>766</v>
          </cell>
          <cell r="AW8">
            <v>813</v>
          </cell>
          <cell r="AX8">
            <v>62</v>
          </cell>
          <cell r="AY8">
            <v>76</v>
          </cell>
          <cell r="AZ8">
            <v>158</v>
          </cell>
          <cell r="BB8">
            <v>218</v>
          </cell>
          <cell r="BD8">
            <v>50</v>
          </cell>
        </row>
        <row r="9">
          <cell r="AU9">
            <v>491</v>
          </cell>
          <cell r="AV9">
            <v>864</v>
          </cell>
          <cell r="AW9">
            <v>916</v>
          </cell>
          <cell r="AX9">
            <v>70</v>
          </cell>
          <cell r="AY9">
            <v>82</v>
          </cell>
          <cell r="AZ9">
            <v>177</v>
          </cell>
          <cell r="BB9">
            <v>238</v>
          </cell>
          <cell r="BD9">
            <v>55</v>
          </cell>
        </row>
        <row r="10">
          <cell r="AU10">
            <v>568</v>
          </cell>
          <cell r="AV10">
            <v>979</v>
          </cell>
          <cell r="AW10">
            <v>1040</v>
          </cell>
          <cell r="AX10">
            <v>76</v>
          </cell>
          <cell r="AY10">
            <v>92</v>
          </cell>
          <cell r="AZ10">
            <v>196</v>
          </cell>
          <cell r="BB10">
            <v>282</v>
          </cell>
          <cell r="BD10">
            <v>62</v>
          </cell>
        </row>
        <row r="11">
          <cell r="AU11">
            <v>621</v>
          </cell>
          <cell r="AV11">
            <v>1080</v>
          </cell>
          <cell r="AW11">
            <v>1143</v>
          </cell>
          <cell r="AX11">
            <v>82</v>
          </cell>
          <cell r="AY11">
            <v>96</v>
          </cell>
          <cell r="AZ11">
            <v>218</v>
          </cell>
          <cell r="BB11">
            <v>301</v>
          </cell>
          <cell r="BD11">
            <v>65</v>
          </cell>
        </row>
        <row r="12">
          <cell r="AU12">
            <v>712</v>
          </cell>
          <cell r="AV12">
            <v>1213</v>
          </cell>
          <cell r="AW12">
            <v>1285</v>
          </cell>
          <cell r="AX12">
            <v>92</v>
          </cell>
          <cell r="AY12">
            <v>101</v>
          </cell>
          <cell r="AZ12">
            <v>237</v>
          </cell>
          <cell r="BB12">
            <v>346</v>
          </cell>
          <cell r="BD12">
            <v>71</v>
          </cell>
        </row>
        <row r="13">
          <cell r="AU13">
            <v>779</v>
          </cell>
          <cell r="AV13">
            <v>1325</v>
          </cell>
          <cell r="AW13">
            <v>1404</v>
          </cell>
          <cell r="AX13">
            <v>100</v>
          </cell>
          <cell r="AY13">
            <v>110</v>
          </cell>
          <cell r="AZ13">
            <v>255</v>
          </cell>
          <cell r="BB13">
            <v>364</v>
          </cell>
          <cell r="BD13">
            <v>76</v>
          </cell>
        </row>
        <row r="14">
          <cell r="AU14">
            <v>64</v>
          </cell>
          <cell r="AY14">
            <v>15</v>
          </cell>
          <cell r="BB14">
            <v>28</v>
          </cell>
        </row>
        <row r="15">
          <cell r="AU15">
            <v>119</v>
          </cell>
          <cell r="AV15">
            <v>205</v>
          </cell>
          <cell r="AW15">
            <v>218</v>
          </cell>
          <cell r="AX15">
            <v>16</v>
          </cell>
          <cell r="AY15">
            <v>19</v>
          </cell>
          <cell r="AZ15">
            <v>19</v>
          </cell>
          <cell r="BB15">
            <v>53</v>
          </cell>
          <cell r="BD15">
            <v>14</v>
          </cell>
        </row>
        <row r="16">
          <cell r="AU16">
            <v>-26</v>
          </cell>
          <cell r="AV16">
            <v>-80</v>
          </cell>
          <cell r="AW16">
            <v>-85</v>
          </cell>
          <cell r="AX16">
            <v>-11</v>
          </cell>
          <cell r="AY16">
            <v>-9</v>
          </cell>
          <cell r="BB16">
            <v>-17</v>
          </cell>
          <cell r="BD16">
            <v>-9</v>
          </cell>
        </row>
        <row r="24">
          <cell r="AU24">
            <v>401</v>
          </cell>
          <cell r="AV24">
            <v>755</v>
          </cell>
          <cell r="AW24">
            <v>807</v>
          </cell>
          <cell r="AX24">
            <v>62</v>
          </cell>
          <cell r="AY24">
            <v>77</v>
          </cell>
          <cell r="AZ24">
            <v>158</v>
          </cell>
          <cell r="BB24">
            <v>195</v>
          </cell>
          <cell r="BD24">
            <v>50</v>
          </cell>
        </row>
        <row r="25">
          <cell r="AU25">
            <v>463</v>
          </cell>
          <cell r="AV25">
            <v>869</v>
          </cell>
          <cell r="AW25">
            <v>929</v>
          </cell>
          <cell r="AX25">
            <v>70</v>
          </cell>
          <cell r="AY25">
            <v>85</v>
          </cell>
          <cell r="AZ25">
            <v>177</v>
          </cell>
          <cell r="BB25">
            <v>219</v>
          </cell>
          <cell r="BD25">
            <v>55</v>
          </cell>
        </row>
        <row r="26">
          <cell r="AU26">
            <v>534</v>
          </cell>
          <cell r="AV26">
            <v>986</v>
          </cell>
          <cell r="AW26">
            <v>1051</v>
          </cell>
          <cell r="AX26">
            <v>76</v>
          </cell>
          <cell r="AY26">
            <v>94</v>
          </cell>
          <cell r="AZ26">
            <v>196</v>
          </cell>
          <cell r="BB26">
            <v>242</v>
          </cell>
          <cell r="BD26">
            <v>62</v>
          </cell>
        </row>
        <row r="27">
          <cell r="AU27">
            <v>611</v>
          </cell>
          <cell r="AV27">
            <v>1112</v>
          </cell>
          <cell r="AW27">
            <v>1187</v>
          </cell>
          <cell r="AX27">
            <v>82</v>
          </cell>
          <cell r="AY27">
            <v>101</v>
          </cell>
          <cell r="AZ27">
            <v>218</v>
          </cell>
          <cell r="BB27">
            <v>265</v>
          </cell>
          <cell r="BD27">
            <v>65</v>
          </cell>
        </row>
        <row r="28">
          <cell r="AU28">
            <v>722</v>
          </cell>
          <cell r="AV28">
            <v>1261</v>
          </cell>
          <cell r="AW28">
            <v>1344</v>
          </cell>
          <cell r="AX28">
            <v>92</v>
          </cell>
          <cell r="AY28">
            <v>109</v>
          </cell>
          <cell r="AZ28">
            <v>237</v>
          </cell>
          <cell r="BB28">
            <v>311</v>
          </cell>
          <cell r="BD28">
            <v>71</v>
          </cell>
        </row>
        <row r="29">
          <cell r="AU29">
            <v>811</v>
          </cell>
          <cell r="AV29">
            <v>1393</v>
          </cell>
          <cell r="AW29">
            <v>1483</v>
          </cell>
          <cell r="AX29">
            <v>100</v>
          </cell>
          <cell r="AY29">
            <v>117</v>
          </cell>
          <cell r="AZ29">
            <v>255</v>
          </cell>
          <cell r="BB29">
            <v>335</v>
          </cell>
          <cell r="BD29">
            <v>76</v>
          </cell>
        </row>
        <row r="30">
          <cell r="AU30">
            <v>931</v>
          </cell>
          <cell r="AV30">
            <v>1561</v>
          </cell>
          <cell r="AW30">
            <v>1661</v>
          </cell>
          <cell r="AX30">
            <v>109</v>
          </cell>
          <cell r="AY30">
            <v>123</v>
          </cell>
          <cell r="AZ30">
            <v>276</v>
          </cell>
          <cell r="BB30">
            <v>382</v>
          </cell>
          <cell r="BD30">
            <v>81</v>
          </cell>
        </row>
        <row r="31">
          <cell r="AU31">
            <v>1028</v>
          </cell>
          <cell r="AV31">
            <v>1773</v>
          </cell>
          <cell r="AW31">
            <v>1887</v>
          </cell>
          <cell r="AX31">
            <v>123</v>
          </cell>
          <cell r="AY31">
            <v>130</v>
          </cell>
          <cell r="AZ31">
            <v>294</v>
          </cell>
          <cell r="BB31">
            <v>404</v>
          </cell>
          <cell r="BD31">
            <v>86</v>
          </cell>
        </row>
        <row r="32">
          <cell r="AU32">
            <v>64</v>
          </cell>
          <cell r="AY32">
            <v>15</v>
          </cell>
          <cell r="BB32">
            <v>28</v>
          </cell>
        </row>
        <row r="33">
          <cell r="AU33">
            <v>136</v>
          </cell>
          <cell r="AV33">
            <v>246</v>
          </cell>
          <cell r="AW33">
            <v>261</v>
          </cell>
          <cell r="AX33">
            <v>26</v>
          </cell>
          <cell r="AY33">
            <v>23</v>
          </cell>
          <cell r="AZ33">
            <v>39</v>
          </cell>
          <cell r="BB33">
            <v>57</v>
          </cell>
          <cell r="BD33">
            <v>19</v>
          </cell>
        </row>
        <row r="34">
          <cell r="AU34">
            <v>-37</v>
          </cell>
          <cell r="AV34">
            <v>-117</v>
          </cell>
          <cell r="AW34">
            <v>-123</v>
          </cell>
          <cell r="AX34">
            <v>-16</v>
          </cell>
          <cell r="AY34">
            <v>-10</v>
          </cell>
          <cell r="BB34">
            <v>-19</v>
          </cell>
          <cell r="BD34">
            <v>-11</v>
          </cell>
        </row>
        <row r="37">
          <cell r="AU37">
            <v>35</v>
          </cell>
        </row>
        <row r="39">
          <cell r="AZ39">
            <v>108</v>
          </cell>
          <cell r="BE39">
            <v>179</v>
          </cell>
        </row>
      </sheetData>
      <sheetData sheetId="30">
        <row r="7">
          <cell r="X7">
            <v>1113</v>
          </cell>
          <cell r="Z7">
            <v>149</v>
          </cell>
          <cell r="AB7">
            <v>152</v>
          </cell>
          <cell r="AC7">
            <v>196</v>
          </cell>
          <cell r="AE7">
            <v>284</v>
          </cell>
          <cell r="AI7">
            <v>70</v>
          </cell>
        </row>
        <row r="8">
          <cell r="X8">
            <v>1308</v>
          </cell>
          <cell r="Z8">
            <v>158</v>
          </cell>
          <cell r="AB8">
            <v>168</v>
          </cell>
          <cell r="AC8">
            <v>215</v>
          </cell>
          <cell r="AE8">
            <v>318</v>
          </cell>
          <cell r="AI8">
            <v>77</v>
          </cell>
        </row>
        <row r="9">
          <cell r="X9">
            <v>1512</v>
          </cell>
          <cell r="Z9">
            <v>166</v>
          </cell>
          <cell r="AB9">
            <v>184</v>
          </cell>
          <cell r="AC9">
            <v>238</v>
          </cell>
          <cell r="AE9">
            <v>355</v>
          </cell>
          <cell r="AI9">
            <v>85</v>
          </cell>
        </row>
        <row r="10">
          <cell r="X10">
            <v>1732</v>
          </cell>
          <cell r="Z10">
            <v>174</v>
          </cell>
          <cell r="AB10">
            <v>201</v>
          </cell>
          <cell r="AC10">
            <v>255</v>
          </cell>
          <cell r="AE10">
            <v>387</v>
          </cell>
          <cell r="AI10">
            <v>92</v>
          </cell>
        </row>
        <row r="11">
          <cell r="X11">
            <v>1979</v>
          </cell>
          <cell r="Z11">
            <v>183</v>
          </cell>
          <cell r="AB11">
            <v>218</v>
          </cell>
          <cell r="AC11">
            <v>276</v>
          </cell>
          <cell r="AE11">
            <v>458</v>
          </cell>
          <cell r="AI11">
            <v>99</v>
          </cell>
        </row>
        <row r="12">
          <cell r="X12">
            <v>2225</v>
          </cell>
          <cell r="Z12">
            <v>190</v>
          </cell>
          <cell r="AB12">
            <v>233</v>
          </cell>
          <cell r="AC12">
            <v>294</v>
          </cell>
          <cell r="AE12">
            <v>483</v>
          </cell>
          <cell r="AI12">
            <v>106</v>
          </cell>
        </row>
        <row r="13">
          <cell r="X13">
            <v>2467</v>
          </cell>
          <cell r="Z13">
            <v>198</v>
          </cell>
          <cell r="AB13">
            <v>250</v>
          </cell>
          <cell r="AC13">
            <v>314</v>
          </cell>
          <cell r="AE13">
            <v>549</v>
          </cell>
          <cell r="AI13">
            <v>112</v>
          </cell>
        </row>
        <row r="14">
          <cell r="X14">
            <v>2680</v>
          </cell>
          <cell r="Z14">
            <v>206</v>
          </cell>
          <cell r="AB14">
            <v>268</v>
          </cell>
          <cell r="AC14">
            <v>335</v>
          </cell>
          <cell r="AE14">
            <v>591</v>
          </cell>
          <cell r="AI14">
            <v>119</v>
          </cell>
        </row>
        <row r="15">
          <cell r="X15">
            <v>174</v>
          </cell>
          <cell r="AB15">
            <v>23</v>
          </cell>
          <cell r="AE15">
            <v>65</v>
          </cell>
        </row>
        <row r="16">
          <cell r="X16">
            <v>246</v>
          </cell>
          <cell r="Z16">
            <v>89</v>
          </cell>
          <cell r="AB16">
            <v>43</v>
          </cell>
          <cell r="AC16">
            <v>59</v>
          </cell>
          <cell r="AE16">
            <v>70</v>
          </cell>
          <cell r="AI16">
            <v>25</v>
          </cell>
        </row>
        <row r="17">
          <cell r="X17">
            <v>-177</v>
          </cell>
          <cell r="Z17">
            <v>-29</v>
          </cell>
          <cell r="AB17">
            <v>-15</v>
          </cell>
          <cell r="AC17">
            <v>-88</v>
          </cell>
          <cell r="AE17">
            <v>-21</v>
          </cell>
          <cell r="AI17">
            <v>-17</v>
          </cell>
        </row>
      </sheetData>
      <sheetData sheetId="31">
        <row r="20">
          <cell r="L20">
            <v>140</v>
          </cell>
          <cell r="M20">
            <v>182</v>
          </cell>
          <cell r="N20">
            <v>22</v>
          </cell>
          <cell r="O20">
            <v>70</v>
          </cell>
        </row>
        <row r="21">
          <cell r="L21">
            <v>180</v>
          </cell>
          <cell r="M21">
            <v>234</v>
          </cell>
          <cell r="N21">
            <v>27.5</v>
          </cell>
          <cell r="O21">
            <v>95</v>
          </cell>
        </row>
        <row r="22">
          <cell r="L22">
            <v>220</v>
          </cell>
          <cell r="M22">
            <v>286</v>
          </cell>
          <cell r="N22">
            <v>32</v>
          </cell>
          <cell r="O22">
            <v>120</v>
          </cell>
        </row>
        <row r="32">
          <cell r="M32">
            <v>60</v>
          </cell>
          <cell r="N32">
            <v>10</v>
          </cell>
          <cell r="O32">
            <v>46</v>
          </cell>
        </row>
        <row r="33">
          <cell r="M33">
            <v>88</v>
          </cell>
          <cell r="N33">
            <v>12</v>
          </cell>
          <cell r="O33">
            <v>69</v>
          </cell>
        </row>
        <row r="34">
          <cell r="M34">
            <v>126</v>
          </cell>
          <cell r="N34">
            <v>14</v>
          </cell>
          <cell r="O34">
            <v>91</v>
          </cell>
        </row>
        <row r="44">
          <cell r="M44">
            <v>29.27</v>
          </cell>
          <cell r="O44">
            <v>22.46</v>
          </cell>
        </row>
        <row r="45">
          <cell r="M45">
            <v>23.24</v>
          </cell>
          <cell r="O45">
            <v>25.87</v>
          </cell>
        </row>
        <row r="46">
          <cell r="M46">
            <v>42.35</v>
          </cell>
          <cell r="O46">
            <v>25.87</v>
          </cell>
        </row>
        <row r="47">
          <cell r="M47">
            <v>43.03</v>
          </cell>
          <cell r="O47">
            <v>25.87</v>
          </cell>
        </row>
        <row r="48">
          <cell r="M48">
            <v>41.75</v>
          </cell>
          <cell r="O48">
            <v>27.11</v>
          </cell>
        </row>
        <row r="49">
          <cell r="M49">
            <v>46.48</v>
          </cell>
          <cell r="O49">
            <v>51.76</v>
          </cell>
        </row>
        <row r="50">
          <cell r="M50">
            <v>84.7</v>
          </cell>
          <cell r="O50">
            <v>51.76</v>
          </cell>
        </row>
        <row r="51">
          <cell r="M51">
            <v>86.07</v>
          </cell>
          <cell r="O51">
            <v>51.76</v>
          </cell>
        </row>
        <row r="52">
          <cell r="M52">
            <v>83.52</v>
          </cell>
          <cell r="O52">
            <v>54.24</v>
          </cell>
        </row>
        <row r="55">
          <cell r="M55">
            <v>21.52</v>
          </cell>
        </row>
        <row r="56">
          <cell r="M56">
            <v>37.880000000000003</v>
          </cell>
        </row>
        <row r="57">
          <cell r="M57">
            <v>25.82</v>
          </cell>
        </row>
        <row r="58">
          <cell r="M58">
            <v>24.11</v>
          </cell>
        </row>
        <row r="59">
          <cell r="M59">
            <v>9.4600000000000009</v>
          </cell>
        </row>
        <row r="60">
          <cell r="M60">
            <v>17.850000000000001</v>
          </cell>
        </row>
        <row r="61">
          <cell r="M61">
            <v>18.66</v>
          </cell>
        </row>
        <row r="64">
          <cell r="M64">
            <v>20.66</v>
          </cell>
        </row>
        <row r="65">
          <cell r="M65">
            <v>15.51</v>
          </cell>
        </row>
        <row r="66">
          <cell r="M66">
            <v>25.82</v>
          </cell>
        </row>
        <row r="67">
          <cell r="M67">
            <v>29.27</v>
          </cell>
        </row>
        <row r="69">
          <cell r="M69">
            <v>1.97</v>
          </cell>
        </row>
        <row r="70">
          <cell r="M70">
            <v>1.97</v>
          </cell>
        </row>
        <row r="71">
          <cell r="M71">
            <v>1.97</v>
          </cell>
        </row>
        <row r="72">
          <cell r="M72">
            <v>1.97</v>
          </cell>
        </row>
        <row r="73">
          <cell r="M73">
            <v>1.97</v>
          </cell>
        </row>
        <row r="74">
          <cell r="M74">
            <v>1.97</v>
          </cell>
        </row>
        <row r="75">
          <cell r="M75">
            <v>1.97</v>
          </cell>
        </row>
        <row r="76">
          <cell r="M76">
            <v>3.44</v>
          </cell>
        </row>
        <row r="77">
          <cell r="M77">
            <v>10.33</v>
          </cell>
        </row>
        <row r="79">
          <cell r="M79">
            <v>53.72</v>
          </cell>
        </row>
        <row r="80">
          <cell r="M80">
            <v>16.010000000000002</v>
          </cell>
        </row>
        <row r="81">
          <cell r="M81">
            <v>28.75</v>
          </cell>
        </row>
        <row r="82">
          <cell r="M82">
            <v>11.53</v>
          </cell>
        </row>
        <row r="83">
          <cell r="M83">
            <v>4.32</v>
          </cell>
        </row>
        <row r="84">
          <cell r="M84">
            <v>9.5</v>
          </cell>
        </row>
        <row r="85">
          <cell r="M85">
            <v>4.3600000000000003</v>
          </cell>
        </row>
        <row r="89">
          <cell r="M89">
            <v>20.66</v>
          </cell>
          <cell r="O89">
            <v>15.5</v>
          </cell>
        </row>
        <row r="90">
          <cell r="M90">
            <v>28.23</v>
          </cell>
          <cell r="O90">
            <v>20.92</v>
          </cell>
        </row>
        <row r="91">
          <cell r="M91">
            <v>37.69</v>
          </cell>
          <cell r="O91">
            <v>27.89</v>
          </cell>
        </row>
        <row r="93">
          <cell r="M93">
            <v>30.99</v>
          </cell>
          <cell r="O93">
            <v>23.24</v>
          </cell>
        </row>
        <row r="94">
          <cell r="M94">
            <v>42.35</v>
          </cell>
          <cell r="O94">
            <v>31.38</v>
          </cell>
        </row>
        <row r="95">
          <cell r="M95">
            <v>56.56</v>
          </cell>
          <cell r="O95">
            <v>41.82</v>
          </cell>
        </row>
        <row r="97">
          <cell r="M97">
            <v>45.1</v>
          </cell>
          <cell r="O97">
            <v>32.07</v>
          </cell>
        </row>
        <row r="98">
          <cell r="M98">
            <v>60.26</v>
          </cell>
          <cell r="O98">
            <v>44</v>
          </cell>
        </row>
        <row r="99">
          <cell r="M99">
            <v>79.03</v>
          </cell>
          <cell r="O99">
            <v>57.94</v>
          </cell>
        </row>
        <row r="101">
          <cell r="M101">
            <v>60.26</v>
          </cell>
          <cell r="O101">
            <v>44</v>
          </cell>
        </row>
        <row r="102">
          <cell r="M102">
            <v>86.44</v>
          </cell>
          <cell r="O102">
            <v>62.59</v>
          </cell>
        </row>
        <row r="103">
          <cell r="M103">
            <v>112.77</v>
          </cell>
          <cell r="O103">
            <v>81.34</v>
          </cell>
        </row>
        <row r="105">
          <cell r="M105">
            <v>5.17</v>
          </cell>
          <cell r="O105">
            <v>3.88</v>
          </cell>
        </row>
        <row r="111">
          <cell r="M111">
            <v>28.67</v>
          </cell>
        </row>
        <row r="112">
          <cell r="M112">
            <v>38.75</v>
          </cell>
        </row>
        <row r="113">
          <cell r="M113">
            <v>49.5</v>
          </cell>
        </row>
        <row r="114">
          <cell r="M114">
            <v>60.26</v>
          </cell>
        </row>
        <row r="118">
          <cell r="M118">
            <v>20.76</v>
          </cell>
          <cell r="O118">
            <v>14.94</v>
          </cell>
        </row>
        <row r="119">
          <cell r="M119">
            <v>88.66</v>
          </cell>
        </row>
        <row r="120">
          <cell r="M120">
            <v>64.55</v>
          </cell>
        </row>
        <row r="121">
          <cell r="M121">
            <v>8</v>
          </cell>
        </row>
        <row r="122">
          <cell r="M122">
            <v>5.8</v>
          </cell>
        </row>
        <row r="123">
          <cell r="M123">
            <v>10.94</v>
          </cell>
        </row>
        <row r="124">
          <cell r="M124">
            <v>8.14</v>
          </cell>
        </row>
        <row r="138">
          <cell r="L138">
            <v>29.27</v>
          </cell>
          <cell r="M138">
            <v>58.54</v>
          </cell>
          <cell r="N138">
            <v>87.81</v>
          </cell>
          <cell r="O138">
            <v>117.08</v>
          </cell>
          <cell r="P138">
            <v>146.35</v>
          </cell>
          <cell r="Q138">
            <v>175.65</v>
          </cell>
          <cell r="R138">
            <v>204.89</v>
          </cell>
        </row>
        <row r="140">
          <cell r="L140">
            <v>37.880000000000003</v>
          </cell>
          <cell r="M140">
            <v>75.760000000000005</v>
          </cell>
          <cell r="N140">
            <v>113.64</v>
          </cell>
          <cell r="O140">
            <v>151.52000000000001</v>
          </cell>
          <cell r="P140">
            <v>189.4</v>
          </cell>
          <cell r="Q140">
            <v>227.28</v>
          </cell>
          <cell r="R140">
            <v>265.16000000000003</v>
          </cell>
        </row>
        <row r="142">
          <cell r="M142">
            <v>60.26</v>
          </cell>
          <cell r="N142">
            <v>79.19</v>
          </cell>
          <cell r="O142">
            <v>122.22</v>
          </cell>
          <cell r="P142">
            <v>139.43</v>
          </cell>
          <cell r="Q142">
            <v>158.38</v>
          </cell>
          <cell r="R142">
            <v>199.7</v>
          </cell>
        </row>
        <row r="144">
          <cell r="L144">
            <v>34.950000000000003</v>
          </cell>
          <cell r="M144">
            <v>69.900000000000006</v>
          </cell>
          <cell r="N144">
            <v>104.85</v>
          </cell>
          <cell r="O144">
            <v>139.80000000000001</v>
          </cell>
          <cell r="P144">
            <v>174.75</v>
          </cell>
          <cell r="Q144">
            <v>209.7</v>
          </cell>
          <cell r="R144">
            <v>244.65</v>
          </cell>
        </row>
        <row r="146">
          <cell r="L146">
            <v>44.76</v>
          </cell>
          <cell r="M146">
            <v>89.52</v>
          </cell>
          <cell r="N146">
            <v>134.28</v>
          </cell>
          <cell r="O146">
            <v>179.04</v>
          </cell>
          <cell r="P146">
            <v>223.8</v>
          </cell>
          <cell r="Q146">
            <v>268.56</v>
          </cell>
          <cell r="R146">
            <v>313.32</v>
          </cell>
        </row>
        <row r="151">
          <cell r="L151">
            <v>34.950000000000003</v>
          </cell>
          <cell r="M151">
            <v>69.900000000000006</v>
          </cell>
          <cell r="N151">
            <v>104.85</v>
          </cell>
          <cell r="O151">
            <v>139.80000000000001</v>
          </cell>
          <cell r="P151">
            <v>174.75</v>
          </cell>
          <cell r="Q151">
            <v>209.7</v>
          </cell>
          <cell r="R151">
            <v>244.65</v>
          </cell>
        </row>
        <row r="153">
          <cell r="L153">
            <v>44.76</v>
          </cell>
          <cell r="M153">
            <v>89.52</v>
          </cell>
          <cell r="N153">
            <v>134.28</v>
          </cell>
          <cell r="O153">
            <v>179.04</v>
          </cell>
          <cell r="P153">
            <v>223.8</v>
          </cell>
          <cell r="Q153">
            <v>268.56</v>
          </cell>
          <cell r="R153">
            <v>313.32</v>
          </cell>
        </row>
        <row r="159">
          <cell r="M159">
            <v>11.7</v>
          </cell>
          <cell r="O159">
            <v>6.2</v>
          </cell>
        </row>
        <row r="160">
          <cell r="M160">
            <v>9.91</v>
          </cell>
          <cell r="O160">
            <v>6.2</v>
          </cell>
        </row>
        <row r="161">
          <cell r="M161">
            <v>8.6</v>
          </cell>
          <cell r="O161">
            <v>6.2</v>
          </cell>
        </row>
        <row r="165">
          <cell r="M165">
            <v>4.1500000000000004</v>
          </cell>
          <cell r="O165">
            <v>2.63</v>
          </cell>
        </row>
        <row r="166">
          <cell r="M166">
            <v>6.02</v>
          </cell>
          <cell r="O166">
            <v>3.49</v>
          </cell>
        </row>
        <row r="167">
          <cell r="M167">
            <v>8.26</v>
          </cell>
          <cell r="O167">
            <v>4.34</v>
          </cell>
        </row>
        <row r="170">
          <cell r="M170">
            <v>35.4</v>
          </cell>
        </row>
        <row r="171">
          <cell r="M171">
            <v>60.26</v>
          </cell>
        </row>
        <row r="172">
          <cell r="M172">
            <v>115.91</v>
          </cell>
        </row>
        <row r="176">
          <cell r="M176">
            <v>42.17</v>
          </cell>
          <cell r="O176">
            <v>13.94</v>
          </cell>
        </row>
        <row r="177">
          <cell r="M177">
            <v>58.37</v>
          </cell>
          <cell r="O177">
            <v>19.059999999999999</v>
          </cell>
        </row>
        <row r="178">
          <cell r="M178">
            <v>74.55</v>
          </cell>
          <cell r="O178">
            <v>24.17</v>
          </cell>
        </row>
        <row r="179">
          <cell r="M179">
            <v>90.55</v>
          </cell>
          <cell r="O179">
            <v>29.45</v>
          </cell>
        </row>
        <row r="180">
          <cell r="M180">
            <v>108.81</v>
          </cell>
          <cell r="O180">
            <v>34.54</v>
          </cell>
        </row>
        <row r="181">
          <cell r="M181">
            <v>124.82</v>
          </cell>
          <cell r="O181">
            <v>39.83</v>
          </cell>
        </row>
        <row r="182">
          <cell r="M182">
            <v>141</v>
          </cell>
          <cell r="O182">
            <v>44.93</v>
          </cell>
        </row>
        <row r="183">
          <cell r="M183">
            <v>157</v>
          </cell>
          <cell r="O183">
            <v>50.21</v>
          </cell>
        </row>
        <row r="184">
          <cell r="M184">
            <v>173.19</v>
          </cell>
          <cell r="O184">
            <v>55.31</v>
          </cell>
        </row>
        <row r="187">
          <cell r="M187">
            <v>26.87</v>
          </cell>
        </row>
        <row r="188">
          <cell r="M188">
            <v>22.72</v>
          </cell>
        </row>
        <row r="190">
          <cell r="M190">
            <v>1.3</v>
          </cell>
        </row>
        <row r="191">
          <cell r="M191">
            <v>2.4300000000000002</v>
          </cell>
        </row>
        <row r="192">
          <cell r="M192">
            <v>1.3</v>
          </cell>
        </row>
        <row r="193">
          <cell r="M193">
            <v>1.3</v>
          </cell>
        </row>
        <row r="194">
          <cell r="M194">
            <v>3.1</v>
          </cell>
        </row>
        <row r="197">
          <cell r="M197">
            <v>6.53</v>
          </cell>
        </row>
        <row r="198">
          <cell r="M198">
            <v>12.35</v>
          </cell>
        </row>
        <row r="202">
          <cell r="M202">
            <v>15.05</v>
          </cell>
          <cell r="O202">
            <v>10.85</v>
          </cell>
        </row>
        <row r="203">
          <cell r="M203">
            <v>22.39</v>
          </cell>
          <cell r="O203">
            <v>16.13</v>
          </cell>
        </row>
        <row r="204">
          <cell r="M204">
            <v>29.89</v>
          </cell>
          <cell r="O204">
            <v>21.52</v>
          </cell>
        </row>
        <row r="205">
          <cell r="M205">
            <v>37.11</v>
          </cell>
          <cell r="O205">
            <v>26.73</v>
          </cell>
        </row>
        <row r="206">
          <cell r="M206">
            <v>44.5</v>
          </cell>
          <cell r="O206">
            <v>32.049999999999997</v>
          </cell>
        </row>
        <row r="210">
          <cell r="M210">
            <v>29.54</v>
          </cell>
        </row>
        <row r="211">
          <cell r="M211">
            <v>34.07</v>
          </cell>
        </row>
        <row r="212">
          <cell r="M212">
            <v>45.44</v>
          </cell>
        </row>
        <row r="213">
          <cell r="M213">
            <v>34.07</v>
          </cell>
        </row>
        <row r="214">
          <cell r="M214">
            <v>51.12</v>
          </cell>
        </row>
        <row r="215">
          <cell r="M215">
            <v>68.16</v>
          </cell>
        </row>
        <row r="217">
          <cell r="M217">
            <v>19.47</v>
          </cell>
        </row>
        <row r="220">
          <cell r="M220">
            <v>12.75</v>
          </cell>
        </row>
        <row r="221">
          <cell r="M221">
            <v>15.51</v>
          </cell>
        </row>
        <row r="222">
          <cell r="M222">
            <v>5.42</v>
          </cell>
        </row>
        <row r="223">
          <cell r="M223">
            <v>9.91</v>
          </cell>
        </row>
        <row r="224">
          <cell r="M224">
            <v>6.46</v>
          </cell>
        </row>
        <row r="225">
          <cell r="M225">
            <v>3.62</v>
          </cell>
        </row>
        <row r="226">
          <cell r="M226">
            <v>2.76</v>
          </cell>
        </row>
        <row r="227">
          <cell r="M227">
            <v>8.11</v>
          </cell>
        </row>
        <row r="228">
          <cell r="M228">
            <v>1.47</v>
          </cell>
        </row>
        <row r="229">
          <cell r="M229">
            <v>1.47</v>
          </cell>
        </row>
        <row r="235">
          <cell r="M235">
            <v>3.96</v>
          </cell>
        </row>
        <row r="236">
          <cell r="M236">
            <v>3.96</v>
          </cell>
        </row>
        <row r="237">
          <cell r="M237">
            <v>1.3</v>
          </cell>
        </row>
        <row r="238">
          <cell r="M238">
            <v>3.88</v>
          </cell>
        </row>
        <row r="239">
          <cell r="M239">
            <v>38.229999999999997</v>
          </cell>
        </row>
        <row r="240">
          <cell r="M240">
            <v>1.97</v>
          </cell>
        </row>
        <row r="241">
          <cell r="M241">
            <v>5.6</v>
          </cell>
        </row>
        <row r="242">
          <cell r="M242">
            <v>55.1</v>
          </cell>
        </row>
        <row r="243">
          <cell r="M243">
            <v>1.3</v>
          </cell>
        </row>
        <row r="244">
          <cell r="M244">
            <v>3.88</v>
          </cell>
        </row>
        <row r="245">
          <cell r="M245">
            <v>38.229999999999997</v>
          </cell>
        </row>
        <row r="246">
          <cell r="M246">
            <v>1.97</v>
          </cell>
        </row>
        <row r="247">
          <cell r="M247">
            <v>5.6</v>
          </cell>
        </row>
        <row r="248">
          <cell r="M248">
            <v>55.1</v>
          </cell>
        </row>
        <row r="249">
          <cell r="M249">
            <v>1.3</v>
          </cell>
        </row>
        <row r="250">
          <cell r="M250">
            <v>3.71</v>
          </cell>
        </row>
        <row r="251">
          <cell r="M251">
            <v>34</v>
          </cell>
        </row>
        <row r="252">
          <cell r="M252">
            <v>1.3</v>
          </cell>
        </row>
        <row r="253">
          <cell r="M253">
            <v>3.71</v>
          </cell>
        </row>
        <row r="254">
          <cell r="M254">
            <v>34</v>
          </cell>
        </row>
        <row r="255">
          <cell r="M255">
            <v>1.3</v>
          </cell>
        </row>
        <row r="256">
          <cell r="M256">
            <v>3.71</v>
          </cell>
        </row>
        <row r="257">
          <cell r="M257">
            <v>34</v>
          </cell>
        </row>
        <row r="258">
          <cell r="M258">
            <v>1.3</v>
          </cell>
        </row>
        <row r="259">
          <cell r="M259">
            <v>3.71</v>
          </cell>
        </row>
        <row r="260">
          <cell r="M260">
            <v>34</v>
          </cell>
        </row>
        <row r="261">
          <cell r="M261">
            <v>3.02</v>
          </cell>
        </row>
        <row r="262">
          <cell r="M262">
            <v>4.82</v>
          </cell>
        </row>
        <row r="263">
          <cell r="M263">
            <v>3.96</v>
          </cell>
        </row>
        <row r="264">
          <cell r="M264">
            <v>3.96</v>
          </cell>
        </row>
        <row r="265">
          <cell r="M265">
            <v>11.44</v>
          </cell>
        </row>
        <row r="266">
          <cell r="M266">
            <v>22</v>
          </cell>
        </row>
        <row r="267">
          <cell r="M267">
            <v>3.71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9" workbookViewId="0">
      <selection sqref="A1:L42"/>
    </sheetView>
  </sheetViews>
  <sheetFormatPr defaultRowHeight="15"/>
  <cols>
    <col min="7" max="7" width="11.28515625" customWidth="1"/>
  </cols>
  <sheetData>
    <row r="1" spans="1:12" ht="45.75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300"/>
    </row>
    <row r="2" spans="1:12" ht="33.7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>
      <c r="A3" s="301" t="s">
        <v>1</v>
      </c>
      <c r="B3" s="301"/>
      <c r="C3" s="301"/>
      <c r="D3" s="301"/>
      <c r="E3" s="13"/>
      <c r="F3" s="13"/>
      <c r="G3" s="13"/>
      <c r="H3" s="13"/>
      <c r="I3" s="13"/>
      <c r="J3" s="13"/>
      <c r="K3" s="13"/>
      <c r="L3" s="13"/>
    </row>
    <row r="4" spans="1:12" ht="15" customHeight="1">
      <c r="A4" s="301"/>
      <c r="B4" s="301"/>
      <c r="C4" s="301"/>
      <c r="D4" s="301"/>
      <c r="E4" s="303" t="s">
        <v>2</v>
      </c>
      <c r="F4" s="304"/>
      <c r="G4" s="305"/>
      <c r="H4" s="14"/>
      <c r="I4" s="14"/>
      <c r="J4" s="14"/>
      <c r="K4" s="309"/>
      <c r="L4" s="309"/>
    </row>
    <row r="5" spans="1:12" ht="15" customHeight="1">
      <c r="A5" s="302"/>
      <c r="B5" s="302"/>
      <c r="C5" s="302"/>
      <c r="D5" s="302"/>
      <c r="E5" s="306"/>
      <c r="F5" s="307"/>
      <c r="G5" s="308"/>
      <c r="H5" s="14"/>
      <c r="I5" s="14"/>
      <c r="J5" s="14"/>
      <c r="K5" s="310"/>
      <c r="L5" s="310"/>
    </row>
    <row r="6" spans="1:12" ht="51">
      <c r="A6" s="15" t="s">
        <v>4</v>
      </c>
      <c r="B6" s="311" t="s">
        <v>5</v>
      </c>
      <c r="C6" s="312"/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16" t="s">
        <v>11</v>
      </c>
      <c r="J6" s="313"/>
      <c r="K6" s="743" t="s">
        <v>506</v>
      </c>
      <c r="L6" s="744"/>
    </row>
    <row r="7" spans="1:12" ht="29.25" customHeight="1">
      <c r="A7" s="62" t="s">
        <v>496</v>
      </c>
      <c r="B7" s="316">
        <v>0</v>
      </c>
      <c r="C7" s="317"/>
      <c r="D7" s="318" t="s">
        <v>14</v>
      </c>
      <c r="E7" s="43">
        <f>((([2]COMPACT!AR7*'[2]MARK UP FOR RETAIL'!$D$9)*'[2]MARK UP FOR RETAIL'!$D$11)*'[2]MARK UP FOR RETAIL'!$D$5)+'[2]MARK UP FOR RETAIL'!$G$5</f>
        <v>471.42</v>
      </c>
      <c r="F7" s="43">
        <f>((([2]COMPACT!AS7*'[2]MARK UP FOR RETAIL'!$D$9)*'[2]MARK UP FOR RETAIL'!$D$11)*'[2]MARK UP FOR RETAIL'!$D$5)+'[2]MARK UP FOR RETAIL'!$G$5</f>
        <v>618.84</v>
      </c>
      <c r="G7" s="43">
        <f>((([2]COMPACT!AT7*'[2]MARK UP FOR RETAIL'!$D$9)*'[2]MARK UP FOR RETAIL'!$D$11)*'[2]MARK UP FOR RETAIL'!$D$5)+'[2]MARK UP FOR RETAIL'!$G$5</f>
        <v>648</v>
      </c>
      <c r="H7" s="43">
        <f>(([2]COMPACT!AU7*'[2]MARK UP FOR RETAIL'!$D$16)*'[2]MARK UP FOR RETAIL'!$D$11)*'[2]MARK UP FOR RETAIL'!$D$7</f>
        <v>100.44</v>
      </c>
      <c r="I7" s="43">
        <f>([2]COMPACT!AV7*'[2]MARK UP FOR RETAIL'!$D$11)*'[2]MARK UP FOR RETAIL'!$D$7</f>
        <v>102.06</v>
      </c>
      <c r="J7" s="314"/>
      <c r="K7" s="423">
        <f>([2]COMPACT!AX7*'[2]MARK UP FOR RETAIL'!$D$11)*'[2]MARK UP FOR RETAIL'!$D$5</f>
        <v>215.46</v>
      </c>
      <c r="L7" s="424"/>
    </row>
    <row r="8" spans="1:12" ht="15.75">
      <c r="A8" s="62" t="s">
        <v>15</v>
      </c>
      <c r="B8" s="316">
        <v>1</v>
      </c>
      <c r="C8" s="317"/>
      <c r="D8" s="319"/>
      <c r="E8" s="43">
        <f>((([2]COMPACT!AR8*'[2]MARK UP FOR RETAIL'!$D$9)*'[2]MARK UP FOR RETAIL'!$D$11)*'[2]MARK UP FOR RETAIL'!$D$5)+'[2]MARK UP FOR RETAIL'!$G$5</f>
        <v>515.16</v>
      </c>
      <c r="F8" s="43">
        <f>((([2]COMPACT!AS8*'[2]MARK UP FOR RETAIL'!$D$9)*'[2]MARK UP FOR RETAIL'!$D$11)*'[2]MARK UP FOR RETAIL'!$D$5)+'[2]MARK UP FOR RETAIL'!$G$5</f>
        <v>678.78</v>
      </c>
      <c r="G8" s="43">
        <f>((([2]COMPACT!AT8*'[2]MARK UP FOR RETAIL'!$D$9)*'[2]MARK UP FOR RETAIL'!$D$11)*'[2]MARK UP FOR RETAIL'!$D$5)+'[2]MARK UP FOR RETAIL'!$G$5</f>
        <v>787.31999999999994</v>
      </c>
      <c r="H8" s="43">
        <f>(([2]COMPACT!AU8*'[2]MARK UP FOR RETAIL'!$D$16)*'[2]MARK UP FOR RETAIL'!$D$11)*'[2]MARK UP FOR RETAIL'!$D$7</f>
        <v>115.02000000000001</v>
      </c>
      <c r="I8" s="43">
        <f>([2]COMPACT!AV8*'[2]MARK UP FOR RETAIL'!$D$11)*'[2]MARK UP FOR RETAIL'!$D$7</f>
        <v>238.14000000000001</v>
      </c>
      <c r="J8" s="314"/>
      <c r="K8" s="423">
        <f>([2]COMPACT!AX8*'[2]MARK UP FOR RETAIL'!$D$11)*'[2]MARK UP FOR RETAIL'!$D$5</f>
        <v>255.96</v>
      </c>
      <c r="L8" s="424"/>
    </row>
    <row r="9" spans="1:12" ht="15.75">
      <c r="A9" s="62" t="s">
        <v>16</v>
      </c>
      <c r="B9" s="316">
        <v>1</v>
      </c>
      <c r="C9" s="317"/>
      <c r="D9" s="319"/>
      <c r="E9" s="43">
        <f>((([2]COMPACT!AR9*'[2]MARK UP FOR RETAIL'!$D$9)*'[2]MARK UP FOR RETAIL'!$D$11)*'[2]MARK UP FOR RETAIL'!$D$5)+'[2]MARK UP FOR RETAIL'!$G$5</f>
        <v>549.18000000000006</v>
      </c>
      <c r="F9" s="43">
        <f>((([2]COMPACT!AS9*'[2]MARK UP FOR RETAIL'!$D$9)*'[2]MARK UP FOR RETAIL'!$D$11)*'[2]MARK UP FOR RETAIL'!$D$5)+'[2]MARK UP FOR RETAIL'!$G$5</f>
        <v>724.14</v>
      </c>
      <c r="G9" s="43">
        <f>((([2]COMPACT!AT9*'[2]MARK UP FOR RETAIL'!$D$9)*'[2]MARK UP FOR RETAIL'!$D$11)*'[2]MARK UP FOR RETAIL'!$D$5)+'[2]MARK UP FOR RETAIL'!$G$5</f>
        <v>918.54000000000008</v>
      </c>
      <c r="H9" s="43">
        <f>(([2]COMPACT!AU9*'[2]MARK UP FOR RETAIL'!$D$16)*'[2]MARK UP FOR RETAIL'!$D$11)*'[2]MARK UP FOR RETAIL'!$D$7</f>
        <v>137.70000000000002</v>
      </c>
      <c r="I9" s="43">
        <f>([2]COMPACT!AV9*'[2]MARK UP FOR RETAIL'!$D$11)*'[2]MARK UP FOR RETAIL'!$D$7</f>
        <v>301.32</v>
      </c>
      <c r="J9" s="314"/>
      <c r="K9" s="423">
        <f>([2]COMPACT!AX9*'[2]MARK UP FOR RETAIL'!$D$11)*'[2]MARK UP FOR RETAIL'!$D$5</f>
        <v>291.60000000000002</v>
      </c>
      <c r="L9" s="424"/>
    </row>
    <row r="10" spans="1:12" ht="15.75">
      <c r="A10" s="62" t="s">
        <v>17</v>
      </c>
      <c r="B10" s="316">
        <v>1</v>
      </c>
      <c r="C10" s="317"/>
      <c r="D10" s="319"/>
      <c r="E10" s="43">
        <f>((([2]COMPACT!AR10*'[2]MARK UP FOR RETAIL'!$D$9)*'[2]MARK UP FOR RETAIL'!$D$11)*'[2]MARK UP FOR RETAIL'!$D$5)+'[2]MARK UP FOR RETAIL'!$G$5</f>
        <v>607.5</v>
      </c>
      <c r="F10" s="43">
        <f>((([2]COMPACT!AS10*'[2]MARK UP FOR RETAIL'!$D$9)*'[2]MARK UP FOR RETAIL'!$D$11)*'[2]MARK UP FOR RETAIL'!$D$5)+'[2]MARK UP FOR RETAIL'!$G$5</f>
        <v>819.71999999999991</v>
      </c>
      <c r="G10" s="43">
        <f>((([2]COMPACT!AT10*'[2]MARK UP FOR RETAIL'!$D$9)*'[2]MARK UP FOR RETAIL'!$D$11)*'[2]MARK UP FOR RETAIL'!$D$5)+'[2]MARK UP FOR RETAIL'!$G$5</f>
        <v>1033.5600000000002</v>
      </c>
      <c r="H10" s="43">
        <f>(([2]COMPACT!AU10*'[2]MARK UP FOR RETAIL'!$D$16)*'[2]MARK UP FOR RETAIL'!$D$11)*'[2]MARK UP FOR RETAIL'!$D$7</f>
        <v>153.9</v>
      </c>
      <c r="I10" s="43">
        <f>([2]COMPACT!AV10*'[2]MARK UP FOR RETAIL'!$D$11)*'[2]MARK UP FOR RETAIL'!$D$7</f>
        <v>366.12</v>
      </c>
      <c r="J10" s="314"/>
      <c r="K10" s="423">
        <f>([2]COMPACT!AX10*'[2]MARK UP FOR RETAIL'!$D$11)*'[2]MARK UP FOR RETAIL'!$D$5</f>
        <v>317.52</v>
      </c>
      <c r="L10" s="424"/>
    </row>
    <row r="11" spans="1:12" ht="15.75">
      <c r="A11" s="62" t="s">
        <v>18</v>
      </c>
      <c r="B11" s="316">
        <v>2</v>
      </c>
      <c r="C11" s="317"/>
      <c r="D11" s="319"/>
      <c r="E11" s="43">
        <f>((([2]COMPACT!AR11*'[2]MARK UP FOR RETAIL'!$D$9)*'[2]MARK UP FOR RETAIL'!$D$11)*'[2]MARK UP FOR RETAIL'!$D$5)+'[2]MARK UP FOR RETAIL'!$G$5</f>
        <v>748.44</v>
      </c>
      <c r="F11" s="43">
        <f>((([2]COMPACT!AS11*'[2]MARK UP FOR RETAIL'!$D$9)*'[2]MARK UP FOR RETAIL'!$D$11)*'[2]MARK UP FOR RETAIL'!$D$5)+'[2]MARK UP FOR RETAIL'!$G$5</f>
        <v>968.7600000000001</v>
      </c>
      <c r="G11" s="43">
        <f>((([2]COMPACT!AT11*'[2]MARK UP FOR RETAIL'!$D$9)*'[2]MARK UP FOR RETAIL'!$D$11)*'[2]MARK UP FOR RETAIL'!$D$5)+'[2]MARK UP FOR RETAIL'!$G$5</f>
        <v>1250.6400000000001</v>
      </c>
      <c r="H11" s="43">
        <f>(([2]COMPACT!AU11*'[2]MARK UP FOR RETAIL'!$D$16)*'[2]MARK UP FOR RETAIL'!$D$11)*'[2]MARK UP FOR RETAIL'!$D$7</f>
        <v>168.48000000000002</v>
      </c>
      <c r="I11" s="43">
        <f>([2]COMPACT!AV11*'[2]MARK UP FOR RETAIL'!$D$11)*'[2]MARK UP FOR RETAIL'!$D$7</f>
        <v>430.92</v>
      </c>
      <c r="J11" s="314"/>
      <c r="K11" s="423">
        <f>([2]COMPACT!AX11*'[2]MARK UP FOR RETAIL'!$D$11)*'[2]MARK UP FOR RETAIL'!$D$5</f>
        <v>474.65999999999997</v>
      </c>
      <c r="L11" s="424"/>
    </row>
    <row r="12" spans="1:12" ht="15.75">
      <c r="A12" s="62" t="s">
        <v>19</v>
      </c>
      <c r="B12" s="316">
        <v>2</v>
      </c>
      <c r="C12" s="317"/>
      <c r="D12" s="319"/>
      <c r="E12" s="43">
        <f>((([2]COMPACT!AR12*'[2]MARK UP FOR RETAIL'!$D$9)*'[2]MARK UP FOR RETAIL'!$D$11)*'[2]MARK UP FOR RETAIL'!$D$5)+'[2]MARK UP FOR RETAIL'!$G$5</f>
        <v>889.38</v>
      </c>
      <c r="F12" s="43">
        <f>((([2]COMPACT!AS12*'[2]MARK UP FOR RETAIL'!$D$9)*'[2]MARK UP FOR RETAIL'!$D$11)*'[2]MARK UP FOR RETAIL'!$D$5)+'[2]MARK UP FOR RETAIL'!$G$5</f>
        <v>1148.58</v>
      </c>
      <c r="G12" s="43">
        <f>((([2]COMPACT!AT12*'[2]MARK UP FOR RETAIL'!$D$9)*'[2]MARK UP FOR RETAIL'!$D$11)*'[2]MARK UP FOR RETAIL'!$D$5)+'[2]MARK UP FOR RETAIL'!$G$5</f>
        <v>1466.1000000000001</v>
      </c>
      <c r="H12" s="43">
        <f>(([2]COMPACT!AU12*'[2]MARK UP FOR RETAIL'!$D$16)*'[2]MARK UP FOR RETAIL'!$D$11)*'[2]MARK UP FOR RETAIL'!$D$7</f>
        <v>189.54000000000002</v>
      </c>
      <c r="I12" s="43">
        <f>([2]COMPACT!AV12*'[2]MARK UP FOR RETAIL'!$D$11)*'[2]MARK UP FOR RETAIL'!$D$7</f>
        <v>492.48000000000008</v>
      </c>
      <c r="J12" s="314"/>
      <c r="K12" s="423">
        <f>([2]COMPACT!AX12*'[2]MARK UP FOR RETAIL'!$D$11)*'[2]MARK UP FOR RETAIL'!$D$5</f>
        <v>601.02</v>
      </c>
      <c r="L12" s="424"/>
    </row>
    <row r="13" spans="1:12" ht="15.75">
      <c r="A13" s="62" t="s">
        <v>20</v>
      </c>
      <c r="B13" s="316">
        <v>3</v>
      </c>
      <c r="C13" s="317"/>
      <c r="D13" s="319"/>
      <c r="E13" s="43">
        <f>((([2]COMPACT!AR13*'[2]MARK UP FOR RETAIL'!$D$9)*'[2]MARK UP FOR RETAIL'!$D$11)*'[2]MARK UP FOR RETAIL'!$D$5)+'[2]MARK UP FOR RETAIL'!$G$5</f>
        <v>1038.42</v>
      </c>
      <c r="F13" s="43">
        <f>((([2]COMPACT!AS13*'[2]MARK UP FOR RETAIL'!$D$9)*'[2]MARK UP FOR RETAIL'!$D$11)*'[2]MARK UP FOR RETAIL'!$D$5)+'[2]MARK UP FOR RETAIL'!$G$5</f>
        <v>1326.78</v>
      </c>
      <c r="G13" s="43">
        <f>((([2]COMPACT!AT13*'[2]MARK UP FOR RETAIL'!$D$9)*'[2]MARK UP FOR RETAIL'!$D$11)*'[2]MARK UP FOR RETAIL'!$D$5)+'[2]MARK UP FOR RETAIL'!$G$5</f>
        <v>1639.4399999999998</v>
      </c>
      <c r="H13" s="43">
        <f>(([2]COMPACT!AU13*'[2]MARK UP FOR RETAIL'!$D$16)*'[2]MARK UP FOR RETAIL'!$D$11)*'[2]MARK UP FOR RETAIL'!$D$7</f>
        <v>204.12</v>
      </c>
      <c r="I13" s="43">
        <f>([2]COMPACT!AV13*'[2]MARK UP FOR RETAIL'!$D$11)*'[2]MARK UP FOR RETAIL'!$D$7</f>
        <v>557.28000000000009</v>
      </c>
      <c r="J13" s="314"/>
      <c r="K13" s="423">
        <f>([2]COMPACT!AX13*'[2]MARK UP FOR RETAIL'!$D$11)*'[2]MARK UP FOR RETAIL'!$D$5</f>
        <v>732.24</v>
      </c>
      <c r="L13" s="424"/>
    </row>
    <row r="14" spans="1:12" ht="15.75">
      <c r="A14" s="62" t="s">
        <v>21</v>
      </c>
      <c r="B14" s="316">
        <v>3</v>
      </c>
      <c r="C14" s="317"/>
      <c r="D14" s="319"/>
      <c r="E14" s="43">
        <f>((([2]COMPACT!AR14*'[2]MARK UP FOR RETAIL'!$D$9)*'[2]MARK UP FOR RETAIL'!$D$11)*'[2]MARK UP FOR RETAIL'!$D$5)+'[2]MARK UP FOR RETAIL'!$G$5</f>
        <v>1198.8000000000002</v>
      </c>
      <c r="F14" s="43">
        <f>((([2]COMPACT!AS14*'[2]MARK UP FOR RETAIL'!$D$9)*'[2]MARK UP FOR RETAIL'!$D$11)*'[2]MARK UP FOR RETAIL'!$D$5)+'[2]MARK UP FOR RETAIL'!$G$5</f>
        <v>1517.9399999999998</v>
      </c>
      <c r="G14" s="43">
        <f>((([2]COMPACT!AT14*'[2]MARK UP FOR RETAIL'!$D$9)*'[2]MARK UP FOR RETAIL'!$D$11)*'[2]MARK UP FOR RETAIL'!$D$5)+'[2]MARK UP FOR RETAIL'!$G$5</f>
        <v>1867.86</v>
      </c>
      <c r="H14" s="43">
        <f>(([2]COMPACT!AU14*'[2]MARK UP FOR RETAIL'!$D$16)*'[2]MARK UP FOR RETAIL'!$D$11)*'[2]MARK UP FOR RETAIL'!$D$7</f>
        <v>218.70000000000002</v>
      </c>
      <c r="I14" s="43">
        <f>([2]COMPACT!AV14*'[2]MARK UP FOR RETAIL'!$D$11)*'[2]MARK UP FOR RETAIL'!$D$7</f>
        <v>622.07999999999993</v>
      </c>
      <c r="J14" s="314"/>
      <c r="K14" s="423">
        <f>([2]COMPACT!AX14*'[2]MARK UP FOR RETAIL'!$D$11)*'[2]MARK UP FOR RETAIL'!$D$5</f>
        <v>863.46</v>
      </c>
      <c r="L14" s="424"/>
    </row>
    <row r="15" spans="1:12" ht="15.75">
      <c r="A15" s="62" t="s">
        <v>22</v>
      </c>
      <c r="B15" s="316">
        <v>4</v>
      </c>
      <c r="C15" s="317"/>
      <c r="D15" s="319"/>
      <c r="E15" s="43">
        <f>((([2]COMPACT!AR15*'[2]MARK UP FOR RETAIL'!$D$9)*'[2]MARK UP FOR RETAIL'!$D$11)*'[2]MARK UP FOR RETAIL'!$D$5)+'[2]MARK UP FOR RETAIL'!$G$5</f>
        <v>1386.7200000000003</v>
      </c>
      <c r="F15" s="43">
        <f>((([2]COMPACT!AS15*'[2]MARK UP FOR RETAIL'!$D$9)*'[2]MARK UP FOR RETAIL'!$D$11)*'[2]MARK UP FOR RETAIL'!$D$5)+'[2]MARK UP FOR RETAIL'!$G$5</f>
        <v>1751.2200000000003</v>
      </c>
      <c r="G15" s="43">
        <f>((([2]COMPACT!AT15*'[2]MARK UP FOR RETAIL'!$D$9)*'[2]MARK UP FOR RETAIL'!$D$11)*'[2]MARK UP FOR RETAIL'!$D$5)+'[2]MARK UP FOR RETAIL'!$G$5</f>
        <v>2122.2000000000003</v>
      </c>
      <c r="H15" s="43">
        <f>(([2]COMPACT!AU15*'[2]MARK UP FOR RETAIL'!$D$16)*'[2]MARK UP FOR RETAIL'!$D$11)*'[2]MARK UP FOR RETAIL'!$D$7</f>
        <v>239.76000000000002</v>
      </c>
      <c r="I15" s="43">
        <f>([2]COMPACT!AV15*'[2]MARK UP FOR RETAIL'!$D$11)*'[2]MARK UP FOR RETAIL'!$D$7</f>
        <v>685.26</v>
      </c>
      <c r="J15" s="314"/>
      <c r="K15" s="423">
        <f>([2]COMPACT!AX15*'[2]MARK UP FOR RETAIL'!$D$11)*'[2]MARK UP FOR RETAIL'!$D$5</f>
        <v>1033.5600000000002</v>
      </c>
      <c r="L15" s="424"/>
    </row>
    <row r="16" spans="1:12" ht="15.75">
      <c r="A16" s="17" t="s">
        <v>23</v>
      </c>
      <c r="B16" s="316">
        <v>4</v>
      </c>
      <c r="C16" s="317"/>
      <c r="D16" s="320"/>
      <c r="E16" s="43">
        <f>((([2]COMPACT!AR16*'[2]MARK UP FOR RETAIL'!$D$9)*'[2]MARK UP FOR RETAIL'!$D$11)*'[2]MARK UP FOR RETAIL'!$D$5)+'[2]MARK UP FOR RETAIL'!$G$5</f>
        <v>1569.78</v>
      </c>
      <c r="F16" s="43">
        <f>((([2]COMPACT!AS16*'[2]MARK UP FOR RETAIL'!$D$9)*'[2]MARK UP FOR RETAIL'!$D$11)*'[2]MARK UP FOR RETAIL'!$D$5)+'[2]MARK UP FOR RETAIL'!$G$5</f>
        <v>1966.68</v>
      </c>
      <c r="G16" s="43">
        <f>((([2]COMPACT!AT16*'[2]MARK UP FOR RETAIL'!$D$9)*'[2]MARK UP FOR RETAIL'!$D$11)*'[2]MARK UP FOR RETAIL'!$D$5)+'[2]MARK UP FOR RETAIL'!$G$5</f>
        <v>2374.92</v>
      </c>
      <c r="H16" s="43">
        <f>(([2]COMPACT!AU16*'[2]MARK UP FOR RETAIL'!$D$16)*'[2]MARK UP FOR RETAIL'!$D$11)*'[2]MARK UP FOR RETAIL'!$D$7</f>
        <v>259.20000000000005</v>
      </c>
      <c r="I16" s="43">
        <f>([2]COMPACT!AV16*'[2]MARK UP FOR RETAIL'!$D$11)*'[2]MARK UP FOR RETAIL'!$D$7</f>
        <v>748.44</v>
      </c>
      <c r="J16" s="314"/>
      <c r="K16" s="423">
        <f>([2]COMPACT!AX16*'[2]MARK UP FOR RETAIL'!$D$11)*'[2]MARK UP FOR RETAIL'!$D$5</f>
        <v>1195.5600000000002</v>
      </c>
      <c r="L16" s="424"/>
    </row>
    <row r="17" spans="1:12" ht="15.75" customHeight="1">
      <c r="A17" s="338" t="s">
        <v>24</v>
      </c>
      <c r="B17" s="339"/>
      <c r="C17" s="339"/>
      <c r="D17" s="340"/>
      <c r="E17" s="335">
        <f>((([2]COMPACT!AR17*'[2]MARK UP FOR RETAIL'!$D$9)*'[2]MARK UP FOR RETAIL'!$D$11)*'[2]MARK UP FOR RETAIL'!$D$5)</f>
        <v>139.32000000000002</v>
      </c>
      <c r="F17" s="336"/>
      <c r="G17" s="337"/>
      <c r="H17" s="43">
        <f>(([2]COMPACT!AU17*'[2]MARK UP FOR RETAIL'!$D$16)*'[2]MARK UP FOR RETAIL'!$D$11)*'[2]MARK UP FOR RETAIL'!$D$7</f>
        <v>30.780000000000005</v>
      </c>
      <c r="I17" s="43" t="s">
        <v>25</v>
      </c>
      <c r="J17" s="314"/>
      <c r="K17" s="423">
        <f>([2]COMPACT!AX17*'[2]MARK UP FOR RETAIL'!$D$11)*'[2]MARK UP FOR RETAIL'!$D$5</f>
        <v>69.660000000000011</v>
      </c>
      <c r="L17" s="424"/>
    </row>
    <row r="18" spans="1:12" ht="15.75" customHeight="1">
      <c r="A18" s="338" t="s">
        <v>26</v>
      </c>
      <c r="B18" s="339"/>
      <c r="C18" s="339"/>
      <c r="D18" s="340"/>
      <c r="E18" s="335">
        <f>((([2]COMPACT!AR18*'[2]MARK UP FOR RETAIL'!$D$9)*'[2]MARK UP FOR RETAIL'!$D$11)*'[2]MARK UP FOR RETAIL'!$D$5)</f>
        <v>24.3</v>
      </c>
      <c r="F18" s="336"/>
      <c r="G18" s="337"/>
      <c r="H18" s="43" t="s">
        <v>25</v>
      </c>
      <c r="I18" s="43" t="s">
        <v>25</v>
      </c>
      <c r="J18" s="314"/>
      <c r="K18" s="423">
        <f>([2]COMPACT!AX18*'[2]MARK UP FOR RETAIL'!$D$11)*'[2]MARK UP FOR RETAIL'!$D$5</f>
        <v>17.82</v>
      </c>
      <c r="L18" s="424"/>
    </row>
    <row r="19" spans="1:12" ht="15.75">
      <c r="A19" s="341" t="s">
        <v>27</v>
      </c>
      <c r="B19" s="342"/>
      <c r="C19" s="342"/>
      <c r="D19" s="343"/>
      <c r="E19" s="18">
        <f>[2]COMPACT!AR19*'[2]MARK UP FOR RETAIL'!$D$11*'[2]MARK UP FOR RETAIL'!$D$5</f>
        <v>-42.120000000000005</v>
      </c>
      <c r="F19" s="18">
        <f>[2]COMPACT!AS19*'[2]MARK UP FOR RETAIL'!$D$11*'[2]MARK UP FOR RETAIL'!$D$5</f>
        <v>-72.900000000000006</v>
      </c>
      <c r="G19" s="18">
        <f>[2]COMPACT!AT19*'[2]MARK UP FOR RETAIL'!$D$11*'[2]MARK UP FOR RETAIL'!$D$5</f>
        <v>-98.820000000000007</v>
      </c>
      <c r="H19" s="18">
        <f>[2]COMPACT!AU19*'[2]MARK UP FOR RETAIL'!$D$11*'[2]MARK UP FOR RETAIL'!$D$5</f>
        <v>-16.200000000000003</v>
      </c>
      <c r="I19" s="19"/>
      <c r="J19" s="315"/>
      <c r="K19" s="439">
        <f>([2]COMPACT!AX19*'[2]MARK UP FOR RETAIL'!$D$11)*'[2]MARK UP FOR RETAIL'!$D$5</f>
        <v>-46.98</v>
      </c>
      <c r="L19" s="440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 customHeight="1">
      <c r="A24" s="321" t="s">
        <v>28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3"/>
    </row>
    <row r="25" spans="1:12" ht="15" customHeight="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6"/>
    </row>
    <row r="26" spans="1:12" ht="20.25">
      <c r="A26" s="327" t="s">
        <v>29</v>
      </c>
      <c r="B26" s="328"/>
      <c r="C26" s="328"/>
      <c r="D26" s="328"/>
      <c r="E26" s="328"/>
      <c r="F26" s="22"/>
      <c r="G26" s="23"/>
      <c r="H26" s="331" t="s">
        <v>30</v>
      </c>
      <c r="I26" s="331"/>
      <c r="J26" s="331"/>
      <c r="K26" s="331"/>
      <c r="L26" s="332"/>
    </row>
    <row r="27" spans="1:12" ht="20.25">
      <c r="A27" s="329"/>
      <c r="B27" s="330"/>
      <c r="C27" s="330"/>
      <c r="D27" s="330"/>
      <c r="E27" s="330"/>
      <c r="F27" s="22"/>
      <c r="G27" s="24"/>
      <c r="H27" s="333"/>
      <c r="I27" s="333"/>
      <c r="J27" s="333"/>
      <c r="K27" s="333"/>
      <c r="L27" s="334"/>
    </row>
    <row r="28" spans="1:12" ht="15.75">
      <c r="A28" s="25" t="s">
        <v>31</v>
      </c>
      <c r="B28" s="26"/>
      <c r="C28" s="26"/>
      <c r="D28" s="27"/>
      <c r="E28" s="27"/>
      <c r="F28" s="27"/>
      <c r="G28" s="28"/>
      <c r="H28" s="28" t="s">
        <v>32</v>
      </c>
      <c r="I28" s="29"/>
      <c r="J28" s="29"/>
      <c r="K28" s="29"/>
      <c r="L28" s="30"/>
    </row>
    <row r="29" spans="1:12" ht="15.75">
      <c r="A29" s="25" t="s">
        <v>33</v>
      </c>
      <c r="B29" s="26"/>
      <c r="C29" s="26"/>
      <c r="D29" s="27"/>
      <c r="E29" s="27"/>
      <c r="F29" s="27"/>
      <c r="G29" s="28"/>
      <c r="H29" s="28" t="s">
        <v>34</v>
      </c>
      <c r="I29" s="29"/>
      <c r="J29" s="29"/>
      <c r="K29" s="29"/>
      <c r="L29" s="30"/>
    </row>
    <row r="30" spans="1:12" ht="15.75">
      <c r="A30" s="25" t="s">
        <v>35</v>
      </c>
      <c r="B30" s="26"/>
      <c r="C30" s="26"/>
      <c r="D30" s="27"/>
      <c r="E30" s="27"/>
      <c r="F30" s="27"/>
      <c r="G30" s="28"/>
      <c r="H30" s="28" t="s">
        <v>36</v>
      </c>
      <c r="I30" s="29"/>
      <c r="J30" s="29"/>
      <c r="K30" s="29"/>
      <c r="L30" s="30"/>
    </row>
    <row r="31" spans="1:12" ht="15.75">
      <c r="A31" s="25" t="s">
        <v>37</v>
      </c>
      <c r="B31" s="26"/>
      <c r="C31" s="26"/>
      <c r="D31" s="27"/>
      <c r="E31" s="27"/>
      <c r="F31" s="27"/>
      <c r="G31" s="28"/>
      <c r="H31" s="28" t="s">
        <v>38</v>
      </c>
      <c r="I31" s="29"/>
      <c r="J31" s="29"/>
      <c r="K31" s="29"/>
      <c r="L31" s="30"/>
    </row>
    <row r="32" spans="1:12" ht="15.75">
      <c r="A32" s="25"/>
      <c r="B32" s="26"/>
      <c r="C32" s="26"/>
      <c r="D32" s="27"/>
      <c r="E32" s="27"/>
      <c r="F32" s="27"/>
      <c r="G32" s="28"/>
      <c r="H32" s="28" t="s">
        <v>39</v>
      </c>
      <c r="I32" s="29"/>
      <c r="J32" s="29"/>
      <c r="K32" s="29"/>
      <c r="L32" s="30"/>
    </row>
    <row r="33" spans="1:12" ht="15.75">
      <c r="A33" s="352"/>
      <c r="B33" s="353"/>
      <c r="C33" s="353"/>
      <c r="D33" s="353"/>
      <c r="E33" s="353"/>
      <c r="F33" s="27"/>
      <c r="G33" s="28"/>
      <c r="H33" s="28" t="s">
        <v>40</v>
      </c>
      <c r="I33" s="29"/>
      <c r="J33" s="29"/>
      <c r="K33" s="29"/>
      <c r="L33" s="30"/>
    </row>
    <row r="34" spans="1:12" ht="15.75">
      <c r="A34" s="352"/>
      <c r="B34" s="353"/>
      <c r="C34" s="353"/>
      <c r="D34" s="353"/>
      <c r="E34" s="353"/>
      <c r="F34" s="27"/>
      <c r="G34" s="28"/>
      <c r="H34" s="28" t="s">
        <v>41</v>
      </c>
      <c r="I34" s="29"/>
      <c r="J34" s="29"/>
      <c r="K34" s="29"/>
      <c r="L34" s="30"/>
    </row>
    <row r="35" spans="1:12" ht="15" customHeight="1">
      <c r="A35" s="352"/>
      <c r="B35" s="353"/>
      <c r="C35" s="353"/>
      <c r="D35" s="353"/>
      <c r="E35" s="353"/>
      <c r="F35" s="27"/>
      <c r="G35" s="27"/>
      <c r="H35" s="27"/>
      <c r="I35" s="27"/>
      <c r="J35" s="27"/>
      <c r="K35" s="27"/>
      <c r="L35" s="31"/>
    </row>
    <row r="36" spans="1:12" ht="20.25">
      <c r="A36" s="32"/>
      <c r="B36" s="26"/>
      <c r="C36" s="26"/>
      <c r="D36" s="27"/>
      <c r="E36" s="27"/>
      <c r="F36" s="27"/>
      <c r="G36" s="33"/>
      <c r="H36" s="745"/>
      <c r="I36" s="745"/>
      <c r="J36" s="745"/>
      <c r="K36" s="745"/>
      <c r="L36" s="746"/>
    </row>
    <row r="37" spans="1:12" ht="21" thickBot="1">
      <c r="A37" s="34"/>
      <c r="B37" s="26"/>
      <c r="C37" s="26"/>
      <c r="D37" s="27"/>
      <c r="E37" s="27"/>
      <c r="F37" s="27"/>
      <c r="G37" s="33"/>
      <c r="H37" s="745"/>
      <c r="I37" s="745"/>
      <c r="J37" s="745"/>
      <c r="K37" s="745"/>
      <c r="L37" s="746"/>
    </row>
    <row r="38" spans="1:12" ht="51">
      <c r="A38" s="35" t="s">
        <v>43</v>
      </c>
      <c r="B38" s="354" t="s">
        <v>5</v>
      </c>
      <c r="C38" s="355"/>
      <c r="D38" s="36" t="s">
        <v>6</v>
      </c>
      <c r="E38" s="36" t="s">
        <v>7</v>
      </c>
      <c r="F38" s="37" t="s">
        <v>8</v>
      </c>
      <c r="G38" s="80"/>
      <c r="H38" s="356" t="s">
        <v>506</v>
      </c>
      <c r="I38" s="357"/>
      <c r="J38" s="357"/>
      <c r="K38" s="357"/>
      <c r="L38" s="358"/>
    </row>
    <row r="39" spans="1:12" ht="15.75" customHeight="1">
      <c r="A39" s="38" t="s">
        <v>15</v>
      </c>
      <c r="B39" s="316">
        <v>1</v>
      </c>
      <c r="C39" s="317"/>
      <c r="D39" s="318" t="s">
        <v>44</v>
      </c>
      <c r="E39" s="43">
        <f>((([2]COMPACT!AR39*'[2]MARK UP FOR RETAIL'!$D$14)*'[2]MARK UP FOR RETAIL'!$D$11)*'[2]MARK UP FOR RETAIL'!$D$5)+'[2]MARK UP FOR RETAIL'!$G$5</f>
        <v>780.84</v>
      </c>
      <c r="F39" s="56">
        <f>((([2]COMPACT!AS39*'[2]MARK UP FOR RETAIL'!$D$14)*'[2]MARK UP FOR RETAIL'!$D$11)*'[2]MARK UP FOR RETAIL'!$D$5)+'[2]MARK UP FOR RETAIL'!$G$5</f>
        <v>944.46</v>
      </c>
      <c r="G39" s="39"/>
      <c r="H39" s="344">
        <f>(([2]COMPACT!AU39*'[2]MARK UP FOR RETAIL'!$D$14)*'[2]MARK UP FOR RETAIL'!$D$11)*'[2]MARK UP FOR RETAIL'!$D$5</f>
        <v>358.02</v>
      </c>
      <c r="I39" s="336"/>
      <c r="J39" s="336"/>
      <c r="K39" s="336"/>
      <c r="L39" s="345"/>
    </row>
    <row r="40" spans="1:12" ht="15.75">
      <c r="A40" s="38" t="s">
        <v>16</v>
      </c>
      <c r="B40" s="316">
        <v>1</v>
      </c>
      <c r="C40" s="317"/>
      <c r="D40" s="319"/>
      <c r="E40" s="43">
        <f>((([2]COMPACT!AR40*'[2]MARK UP FOR RETAIL'!$D$14)*'[2]MARK UP FOR RETAIL'!$D$11)*'[2]MARK UP FOR RETAIL'!$D$5)+'[2]MARK UP FOR RETAIL'!$G$5</f>
        <v>845.64</v>
      </c>
      <c r="F40" s="56">
        <f>((([2]COMPACT!AS40*'[2]MARK UP FOR RETAIL'!$D$14)*'[2]MARK UP FOR RETAIL'!$D$11)*'[2]MARK UP FOR RETAIL'!$D$5)+'[2]MARK UP FOR RETAIL'!$G$5</f>
        <v>1022.22</v>
      </c>
      <c r="G40" s="39"/>
      <c r="H40" s="344">
        <f>(([2]COMPACT!AU40*'[2]MARK UP FOR RETAIL'!$D$14)*'[2]MARK UP FOR RETAIL'!$D$11)*'[2]MARK UP FOR RETAIL'!$D$5</f>
        <v>417.96</v>
      </c>
      <c r="I40" s="336"/>
      <c r="J40" s="336"/>
      <c r="K40" s="336"/>
      <c r="L40" s="345"/>
    </row>
    <row r="41" spans="1:12" ht="15.75">
      <c r="A41" s="38" t="s">
        <v>17</v>
      </c>
      <c r="B41" s="316">
        <v>1</v>
      </c>
      <c r="C41" s="317"/>
      <c r="D41" s="319"/>
      <c r="E41" s="43">
        <f>((([2]COMPACT!AR41*'[2]MARK UP FOR RETAIL'!$D$14)*'[2]MARK UP FOR RETAIL'!$D$11)*'[2]MARK UP FOR RETAIL'!$D$5)+'[2]MARK UP FOR RETAIL'!$G$5</f>
        <v>944.46</v>
      </c>
      <c r="F41" s="56">
        <f>((([2]COMPACT!AS41*'[2]MARK UP FOR RETAIL'!$D$14)*'[2]MARK UP FOR RETAIL'!$D$11)*'[2]MARK UP FOR RETAIL'!$D$5)+'[2]MARK UP FOR RETAIL'!$G$5</f>
        <v>1158.3000000000002</v>
      </c>
      <c r="G41" s="39"/>
      <c r="H41" s="344">
        <f>(([2]COMPACT!AU41*'[2]MARK UP FOR RETAIL'!$D$14)*'[2]MARK UP FOR RETAIL'!$D$11)*'[2]MARK UP FOR RETAIL'!$D$5</f>
        <v>473.04</v>
      </c>
      <c r="I41" s="336"/>
      <c r="J41" s="336"/>
      <c r="K41" s="336"/>
      <c r="L41" s="345"/>
    </row>
    <row r="42" spans="1:12" ht="16.5" thickBot="1">
      <c r="A42" s="40" t="s">
        <v>45</v>
      </c>
      <c r="B42" s="346">
        <v>2</v>
      </c>
      <c r="C42" s="347"/>
      <c r="D42" s="351"/>
      <c r="E42" s="44">
        <f>((([2]COMPACT!AR42*'[2]MARK UP FOR RETAIL'!$D$14)*'[2]MARK UP FOR RETAIL'!$D$11)*'[2]MARK UP FOR RETAIL'!$D$5)+'[2]MARK UP FOR RETAIL'!$G$5</f>
        <v>1125.9000000000001</v>
      </c>
      <c r="F42" s="57">
        <f>((([2]COMPACT!AS42*'[2]MARK UP FOR RETAIL'!$D$14)*'[2]MARK UP FOR RETAIL'!$D$11)*'[2]MARK UP FOR RETAIL'!$D$5)+'[2]MARK UP FOR RETAIL'!$G$5</f>
        <v>1352.7</v>
      </c>
      <c r="G42" s="41"/>
      <c r="H42" s="348">
        <f>(([2]COMPACT!AU42*'[2]MARK UP FOR RETAIL'!$D$14)*'[2]MARK UP FOR RETAIL'!$D$11)*'[2]MARK UP FOR RETAIL'!$D$5</f>
        <v>664.2</v>
      </c>
      <c r="I42" s="349"/>
      <c r="J42" s="349"/>
      <c r="K42" s="349"/>
      <c r="L42" s="350"/>
    </row>
    <row r="43" spans="1:1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</sheetData>
  <mergeCells count="52">
    <mergeCell ref="H39:L39"/>
    <mergeCell ref="H38:L38"/>
    <mergeCell ref="K10:L10"/>
    <mergeCell ref="K11:L11"/>
    <mergeCell ref="K9:L9"/>
    <mergeCell ref="K19:L19"/>
    <mergeCell ref="K18:L18"/>
    <mergeCell ref="K17:L17"/>
    <mergeCell ref="K16:L16"/>
    <mergeCell ref="K15:L15"/>
    <mergeCell ref="K14:L14"/>
    <mergeCell ref="K13:L13"/>
    <mergeCell ref="K12:L12"/>
    <mergeCell ref="A33:E35"/>
    <mergeCell ref="H36:L37"/>
    <mergeCell ref="B38:C38"/>
    <mergeCell ref="B39:C39"/>
    <mergeCell ref="B42:C42"/>
    <mergeCell ref="D39:D42"/>
    <mergeCell ref="B40:C40"/>
    <mergeCell ref="B41:C41"/>
    <mergeCell ref="H42:L42"/>
    <mergeCell ref="H41:L41"/>
    <mergeCell ref="H40:L40"/>
    <mergeCell ref="A24:L25"/>
    <mergeCell ref="A26:E27"/>
    <mergeCell ref="H26:L27"/>
    <mergeCell ref="B10:C10"/>
    <mergeCell ref="B11:C11"/>
    <mergeCell ref="B12:C12"/>
    <mergeCell ref="B13:C13"/>
    <mergeCell ref="B14:C14"/>
    <mergeCell ref="B15:C15"/>
    <mergeCell ref="E17:G17"/>
    <mergeCell ref="B16:C16"/>
    <mergeCell ref="A17:D17"/>
    <mergeCell ref="A18:D18"/>
    <mergeCell ref="E18:G18"/>
    <mergeCell ref="A19:D19"/>
    <mergeCell ref="A1:L1"/>
    <mergeCell ref="A3:D5"/>
    <mergeCell ref="E4:G5"/>
    <mergeCell ref="K4:L5"/>
    <mergeCell ref="B6:C6"/>
    <mergeCell ref="J6:J19"/>
    <mergeCell ref="B7:C7"/>
    <mergeCell ref="D7:D16"/>
    <mergeCell ref="B8:C8"/>
    <mergeCell ref="B9:C9"/>
    <mergeCell ref="K8:L8"/>
    <mergeCell ref="K7:L7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3" workbookViewId="0">
      <selection sqref="A1:K41"/>
    </sheetView>
  </sheetViews>
  <sheetFormatPr defaultRowHeight="15"/>
  <cols>
    <col min="7" max="7" width="11.28515625" customWidth="1"/>
  </cols>
  <sheetData>
    <row r="1" spans="1:11" ht="45.75">
      <c r="A1" s="456" t="s">
        <v>120</v>
      </c>
      <c r="B1" s="457"/>
      <c r="C1" s="457"/>
      <c r="D1" s="457"/>
      <c r="E1" s="457"/>
      <c r="F1" s="457"/>
      <c r="G1" s="457"/>
      <c r="H1" s="457"/>
      <c r="I1" s="457"/>
      <c r="J1" s="457"/>
      <c r="K1" s="458"/>
    </row>
    <row r="2" spans="1:11" ht="45.7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>
      <c r="A3" s="459" t="s">
        <v>1</v>
      </c>
      <c r="B3" s="460"/>
      <c r="C3" s="460"/>
      <c r="D3" s="460"/>
      <c r="E3" s="455" t="s">
        <v>121</v>
      </c>
      <c r="F3" s="455"/>
      <c r="G3" s="455"/>
      <c r="H3" s="45"/>
      <c r="I3" s="45"/>
      <c r="J3" s="45"/>
      <c r="K3" s="45"/>
    </row>
    <row r="4" spans="1:11" ht="15" customHeight="1">
      <c r="A4" s="460"/>
      <c r="B4" s="460"/>
      <c r="C4" s="460"/>
      <c r="D4" s="460"/>
      <c r="E4" s="455"/>
      <c r="F4" s="455"/>
      <c r="G4" s="455"/>
      <c r="H4" s="14"/>
      <c r="I4" s="14"/>
      <c r="J4" s="309"/>
      <c r="K4" s="410"/>
    </row>
    <row r="5" spans="1:11" ht="15.75" customHeight="1">
      <c r="A5" s="405"/>
      <c r="B5" s="405"/>
      <c r="C5" s="405"/>
      <c r="D5" s="405"/>
      <c r="E5" s="307"/>
      <c r="F5" s="307"/>
      <c r="G5" s="307"/>
      <c r="H5" s="63"/>
      <c r="I5" s="14"/>
      <c r="J5" s="411"/>
      <c r="K5" s="411"/>
    </row>
    <row r="6" spans="1:11" ht="47.25">
      <c r="A6" s="15" t="s">
        <v>43</v>
      </c>
      <c r="B6" s="54" t="s">
        <v>51</v>
      </c>
      <c r="C6" s="54" t="s">
        <v>122</v>
      </c>
      <c r="D6" s="54" t="s">
        <v>6</v>
      </c>
      <c r="E6" s="388" t="s">
        <v>123</v>
      </c>
      <c r="F6" s="388"/>
      <c r="G6" s="54" t="s">
        <v>124</v>
      </c>
      <c r="H6" s="16" t="s">
        <v>47</v>
      </c>
      <c r="I6" s="376"/>
      <c r="J6" s="763" t="s">
        <v>3</v>
      </c>
      <c r="K6" s="764"/>
    </row>
    <row r="7" spans="1:11" ht="15.75" customHeight="1">
      <c r="A7" s="58" t="s">
        <v>106</v>
      </c>
      <c r="B7" s="55">
        <v>1</v>
      </c>
      <c r="C7" s="55">
        <v>1</v>
      </c>
      <c r="D7" s="318" t="s">
        <v>14</v>
      </c>
      <c r="E7" s="423">
        <f>((('[2]TITAN 600'!S7*'[2]MARK UP FOR RETAIL'!$D$9)*'[2]MARK UP FOR RETAIL'!$D$11)*'[2]MARK UP FOR RETAIL'!$D$5)+'[2]MARK UP FOR RETAIL'!$G$5</f>
        <v>1407.78</v>
      </c>
      <c r="F7" s="424"/>
      <c r="G7" s="122">
        <f>((('[2]TITAN 600'!U7*'[2]MARK UP FOR RETAIL'!$D$9)*'[2]MARK UP FOR RETAIL'!$D$11)*'[2]MARK UP FOR RETAIL'!$D$5)+'[2]MARK UP FOR RETAIL'!$G$5</f>
        <v>1783.6200000000001</v>
      </c>
      <c r="H7" s="122">
        <f>('[2]TITAN 600'!V7*'[2]MARK UP FOR RETAIL'!$D$11)*'[2]MARK UP FOR RETAIL'!$D$5</f>
        <v>353.15999999999997</v>
      </c>
      <c r="I7" s="377"/>
      <c r="J7" s="423">
        <f>('[2]TITAN 600'!X7*'[2]MARK UP FOR RETAIL'!$D$11)*'[2]MARK UP FOR RETAIL'!$D$5</f>
        <v>633.42000000000007</v>
      </c>
      <c r="K7" s="424"/>
    </row>
    <row r="8" spans="1:11" ht="15.75">
      <c r="A8" s="58" t="s">
        <v>84</v>
      </c>
      <c r="B8" s="55">
        <v>2</v>
      </c>
      <c r="C8" s="55">
        <v>1</v>
      </c>
      <c r="D8" s="319"/>
      <c r="E8" s="423">
        <f>((('[2]TITAN 600'!S8*'[2]MARK UP FOR RETAIL'!$D$9)*'[2]MARK UP FOR RETAIL'!$D$11)*'[2]MARK UP FOR RETAIL'!$D$5)+'[2]MARK UP FOR RETAIL'!$G$5</f>
        <v>1670.2200000000003</v>
      </c>
      <c r="F8" s="424"/>
      <c r="G8" s="122">
        <f>((('[2]TITAN 600'!U8*'[2]MARK UP FOR RETAIL'!$D$9)*'[2]MARK UP FOR RETAIL'!$D$11)*'[2]MARK UP FOR RETAIL'!$D$5)+'[2]MARK UP FOR RETAIL'!$G$5</f>
        <v>2122.2000000000003</v>
      </c>
      <c r="H8" s="122">
        <f>('[2]TITAN 600'!V8*'[2]MARK UP FOR RETAIL'!$D$11)*'[2]MARK UP FOR RETAIL'!$D$5</f>
        <v>413.1</v>
      </c>
      <c r="I8" s="377"/>
      <c r="J8" s="423">
        <f>('[2]TITAN 600'!X8*'[2]MARK UP FOR RETAIL'!$D$11)*'[2]MARK UP FOR RETAIL'!$D$5</f>
        <v>729</v>
      </c>
      <c r="K8" s="424"/>
    </row>
    <row r="9" spans="1:11" ht="15.75">
      <c r="A9" s="58" t="s">
        <v>85</v>
      </c>
      <c r="B9" s="55">
        <v>2</v>
      </c>
      <c r="C9" s="55">
        <v>1</v>
      </c>
      <c r="D9" s="319"/>
      <c r="E9" s="423">
        <f>((('[2]TITAN 600'!S9*'[2]MARK UP FOR RETAIL'!$D$9)*'[2]MARK UP FOR RETAIL'!$D$11)*'[2]MARK UP FOR RETAIL'!$D$5)+'[2]MARK UP FOR RETAIL'!$G$5</f>
        <v>1906.74</v>
      </c>
      <c r="F9" s="424"/>
      <c r="G9" s="122">
        <f>((('[2]TITAN 600'!U9*'[2]MARK UP FOR RETAIL'!$D$9)*'[2]MARK UP FOR RETAIL'!$D$11)*'[2]MARK UP FOR RETAIL'!$D$5)+'[2]MARK UP FOR RETAIL'!$G$5</f>
        <v>2425.14</v>
      </c>
      <c r="H9" s="122">
        <f>('[2]TITAN 600'!V9*'[2]MARK UP FOR RETAIL'!$D$11)*'[2]MARK UP FOR RETAIL'!$D$5</f>
        <v>476.28000000000003</v>
      </c>
      <c r="I9" s="377"/>
      <c r="J9" s="423">
        <f>('[2]TITAN 600'!X9*'[2]MARK UP FOR RETAIL'!$D$11)*'[2]MARK UP FOR RETAIL'!$D$5</f>
        <v>803.52</v>
      </c>
      <c r="K9" s="424"/>
    </row>
    <row r="10" spans="1:11" ht="15.75">
      <c r="A10" s="58" t="s">
        <v>86</v>
      </c>
      <c r="B10" s="55">
        <v>2</v>
      </c>
      <c r="C10" s="55">
        <v>1</v>
      </c>
      <c r="D10" s="319"/>
      <c r="E10" s="423">
        <f>((('[2]TITAN 600'!S10*'[2]MARK UP FOR RETAIL'!$D$9)*'[2]MARK UP FOR RETAIL'!$D$11)*'[2]MARK UP FOR RETAIL'!$D$5)+'[2]MARK UP FOR RETAIL'!$G$5</f>
        <v>2127.06</v>
      </c>
      <c r="F10" s="424"/>
      <c r="G10" s="122">
        <f>((('[2]TITAN 600'!U10*'[2]MARK UP FOR RETAIL'!$D$9)*'[2]MARK UP FOR RETAIL'!$D$11)*'[2]MARK UP FOR RETAIL'!$D$5)+'[2]MARK UP FOR RETAIL'!$G$5</f>
        <v>2703.78</v>
      </c>
      <c r="H10" s="122">
        <f>('[2]TITAN 600'!V10*'[2]MARK UP FOR RETAIL'!$D$11)*'[2]MARK UP FOR RETAIL'!$D$5</f>
        <v>542.70000000000005</v>
      </c>
      <c r="I10" s="377"/>
      <c r="J10" s="423">
        <f>('[2]TITAN 600'!X10*'[2]MARK UP FOR RETAIL'!$D$11)*'[2]MARK UP FOR RETAIL'!$D$5</f>
        <v>871.56000000000006</v>
      </c>
      <c r="K10" s="424"/>
    </row>
    <row r="11" spans="1:11" ht="15.75">
      <c r="A11" s="58" t="s">
        <v>87</v>
      </c>
      <c r="B11" s="55">
        <v>4</v>
      </c>
      <c r="C11" s="55">
        <v>1</v>
      </c>
      <c r="D11" s="319"/>
      <c r="E11" s="423">
        <f>((('[2]TITAN 600'!S11*'[2]MARK UP FOR RETAIL'!$D$9)*'[2]MARK UP FOR RETAIL'!$D$11)*'[2]MARK UP FOR RETAIL'!$D$5)+'[2]MARK UP FOR RETAIL'!$G$5</f>
        <v>2426.7600000000002</v>
      </c>
      <c r="F11" s="424"/>
      <c r="G11" s="122">
        <f>((('[2]TITAN 600'!U11*'[2]MARK UP FOR RETAIL'!$D$9)*'[2]MARK UP FOR RETAIL'!$D$11)*'[2]MARK UP FOR RETAIL'!$D$5)+'[2]MARK UP FOR RETAIL'!$G$5</f>
        <v>3079.62</v>
      </c>
      <c r="H11" s="122">
        <f>('[2]TITAN 600'!V11*'[2]MARK UP FOR RETAIL'!$D$11)*'[2]MARK UP FOR RETAIL'!$D$5</f>
        <v>604.26</v>
      </c>
      <c r="I11" s="377"/>
      <c r="J11" s="423">
        <f>('[2]TITAN 600'!X11*'[2]MARK UP FOR RETAIL'!$D$11)*'[2]MARK UP FOR RETAIL'!$D$5</f>
        <v>1004.4000000000001</v>
      </c>
      <c r="K11" s="424"/>
    </row>
    <row r="12" spans="1:11" ht="15.75">
      <c r="A12" s="58" t="s">
        <v>88</v>
      </c>
      <c r="B12" s="55">
        <v>4</v>
      </c>
      <c r="C12" s="55">
        <v>1</v>
      </c>
      <c r="D12" s="319"/>
      <c r="E12" s="423">
        <f>((('[2]TITAN 600'!S12*'[2]MARK UP FOR RETAIL'!$D$9)*'[2]MARK UP FOR RETAIL'!$D$11)*'[2]MARK UP FOR RETAIL'!$D$5)+'[2]MARK UP FOR RETAIL'!$G$5</f>
        <v>2663.28</v>
      </c>
      <c r="F12" s="424"/>
      <c r="G12" s="122">
        <f>((('[2]TITAN 600'!U12*'[2]MARK UP FOR RETAIL'!$D$9)*'[2]MARK UP FOR RETAIL'!$D$11)*'[2]MARK UP FOR RETAIL'!$D$5)+'[2]MARK UP FOR RETAIL'!$G$5</f>
        <v>3380.9400000000005</v>
      </c>
      <c r="H12" s="122">
        <f>('[2]TITAN 600'!V12*'[2]MARK UP FOR RETAIL'!$D$11)*'[2]MARK UP FOR RETAIL'!$D$5</f>
        <v>667.44</v>
      </c>
      <c r="I12" s="377"/>
      <c r="J12" s="423">
        <f>('[2]TITAN 600'!X12*'[2]MARK UP FOR RETAIL'!$D$11)*'[2]MARK UP FOR RETAIL'!$D$5</f>
        <v>1083.78</v>
      </c>
      <c r="K12" s="424"/>
    </row>
    <row r="13" spans="1:11" ht="15.75">
      <c r="A13" s="58" t="s">
        <v>89</v>
      </c>
      <c r="B13" s="55">
        <v>6</v>
      </c>
      <c r="C13" s="55">
        <v>1</v>
      </c>
      <c r="D13" s="319"/>
      <c r="E13" s="423">
        <f>((('[2]TITAN 600'!S13*'[2]MARK UP FOR RETAIL'!$D$9)*'[2]MARK UP FOR RETAIL'!$D$11)*'[2]MARK UP FOR RETAIL'!$D$5)+'[2]MARK UP FOR RETAIL'!$G$5</f>
        <v>2946.7799999999997</v>
      </c>
      <c r="F13" s="424"/>
      <c r="G13" s="122">
        <f>((('[2]TITAN 600'!U13*'[2]MARK UP FOR RETAIL'!$D$9)*'[2]MARK UP FOR RETAIL'!$D$11)*'[2]MARK UP FOR RETAIL'!$D$5)+'[2]MARK UP FOR RETAIL'!$G$5</f>
        <v>3742.2000000000003</v>
      </c>
      <c r="H13" s="122">
        <f>('[2]TITAN 600'!V13*'[2]MARK UP FOR RETAIL'!$D$11)*'[2]MARK UP FOR RETAIL'!$D$5</f>
        <v>732.24</v>
      </c>
      <c r="I13" s="377"/>
      <c r="J13" s="423">
        <f>('[2]TITAN 600'!X13*'[2]MARK UP FOR RETAIL'!$D$11)*'[2]MARK UP FOR RETAIL'!$D$5</f>
        <v>1184.22</v>
      </c>
      <c r="K13" s="424"/>
    </row>
    <row r="14" spans="1:11" ht="15.75">
      <c r="A14" s="58" t="s">
        <v>90</v>
      </c>
      <c r="B14" s="55">
        <v>6</v>
      </c>
      <c r="C14" s="55">
        <v>1</v>
      </c>
      <c r="D14" s="319"/>
      <c r="E14" s="423">
        <f>((('[2]TITAN 600'!S14*'[2]MARK UP FOR RETAIL'!$D$9)*'[2]MARK UP FOR RETAIL'!$D$11)*'[2]MARK UP FOR RETAIL'!$D$5)+'[2]MARK UP FOR RETAIL'!$G$5</f>
        <v>3176.82</v>
      </c>
      <c r="F14" s="424"/>
      <c r="G14" s="122">
        <f>((('[2]TITAN 600'!U14*'[2]MARK UP FOR RETAIL'!$D$9)*'[2]MARK UP FOR RETAIL'!$D$11)*'[2]MARK UP FOR RETAIL'!$D$5)+'[2]MARK UP FOR RETAIL'!$G$5</f>
        <v>4030.56</v>
      </c>
      <c r="H14" s="122">
        <f>('[2]TITAN 600'!V14*'[2]MARK UP FOR RETAIL'!$D$11)*'[2]MARK UP FOR RETAIL'!$D$5</f>
        <v>800.28</v>
      </c>
      <c r="I14" s="377"/>
      <c r="J14" s="423">
        <f>('[2]TITAN 600'!X14*'[2]MARK UP FOR RETAIL'!$D$11)*'[2]MARK UP FOR RETAIL'!$D$5</f>
        <v>1261.98</v>
      </c>
      <c r="K14" s="424"/>
    </row>
    <row r="15" spans="1:11" ht="15.75" customHeight="1">
      <c r="A15" s="468" t="s">
        <v>99</v>
      </c>
      <c r="B15" s="469"/>
      <c r="C15" s="470"/>
      <c r="D15" s="320"/>
      <c r="E15" s="472">
        <f>((('[2]TITAN 600'!S15*'[2]MARK UP FOR RETAIL'!$D$9)*'[2]MARK UP FOR RETAIL'!$D$11)*'[2]MARK UP FOR RETAIL'!$D$5)</f>
        <v>270.54000000000002</v>
      </c>
      <c r="F15" s="477"/>
      <c r="G15" s="130">
        <f>((('[2]TITAN 600'!U15*'[2]MARK UP FOR RETAIL'!$D$9)*'[2]MARK UP FOR RETAIL'!$D$11)*'[2]MARK UP FOR RETAIL'!$D$5)</f>
        <v>270.54000000000002</v>
      </c>
      <c r="H15" s="130" t="s">
        <v>25</v>
      </c>
      <c r="I15" s="377"/>
      <c r="J15" s="423">
        <f>('[2]TITAN 600'!X15*'[2]MARK UP FOR RETAIL'!$D$11)*'[2]MARK UP FOR RETAIL'!$D$5</f>
        <v>131.22</v>
      </c>
      <c r="K15" s="424"/>
    </row>
    <row r="16" spans="1:11" ht="15.75">
      <c r="A16" s="471" t="s">
        <v>96</v>
      </c>
      <c r="B16" s="471"/>
      <c r="C16" s="471"/>
      <c r="D16" s="471"/>
      <c r="E16" s="472">
        <f>(('[2]TITAN 600'!S16*'[2]MARK UP FOR RETAIL'!$D$9)*'[2]MARK UP FOR RETAIL'!$D$11)*'[2]MARK UP FOR RETAIL'!$D$5</f>
        <v>439.02000000000004</v>
      </c>
      <c r="F16" s="473"/>
      <c r="G16" s="130">
        <f>((('[2]TITAN 600'!U16*'[2]MARK UP FOR RETAIL'!$D$9)*'[2]MARK UP FOR RETAIL'!$D$11)*'[2]MARK UP FOR RETAIL'!$D$5)</f>
        <v>453.6</v>
      </c>
      <c r="H16" s="122">
        <f>('[2]TITAN 600'!V16*'[2]MARK UP FOR RETAIL'!$D$11)*'[2]MARK UP FOR RETAIL'!$D$5</f>
        <v>63.18</v>
      </c>
      <c r="I16" s="377"/>
      <c r="J16" s="423">
        <f>('[2]TITAN 600'!X16*'[2]MARK UP FOR RETAIL'!$D$11)*'[2]MARK UP FOR RETAIL'!$D$5</f>
        <v>200.88</v>
      </c>
      <c r="K16" s="424"/>
    </row>
    <row r="17" spans="1:11" ht="15.75">
      <c r="A17" s="474" t="s">
        <v>26</v>
      </c>
      <c r="B17" s="475"/>
      <c r="C17" s="475"/>
      <c r="D17" s="476"/>
      <c r="E17" s="472">
        <f>((('[2]TITAN 600'!S17*'[2]MARK UP FOR RETAIL'!$D$10)*'[2]MARK UP FOR RETAIL'!$D$11)*'[2]MARK UP FOR RETAIL'!$D$7)</f>
        <v>37.26</v>
      </c>
      <c r="F17" s="477"/>
      <c r="G17" s="473"/>
      <c r="H17" s="130" t="s">
        <v>25</v>
      </c>
      <c r="I17" s="75"/>
      <c r="J17" s="423">
        <f>('[2]TITAN 600'!X17*'[2]MARK UP FOR RETAIL'!$D$11)*'[2]MARK UP FOR RETAIL'!$D$5</f>
        <v>25.92</v>
      </c>
      <c r="K17" s="424"/>
    </row>
    <row r="18" spans="1:11" ht="15.75">
      <c r="A18" s="461" t="s">
        <v>27</v>
      </c>
      <c r="B18" s="462"/>
      <c r="C18" s="462"/>
      <c r="D18" s="463"/>
      <c r="E18" s="464">
        <f>(('[2]TITAN 600'!S18*'[2]MARK UP FOR RETAIL'!$D$9)*'[2]MARK UP FOR RETAIL'!$D$11)*'[2]MARK UP FOR RETAIL'!$D$5</f>
        <v>-89.100000000000009</v>
      </c>
      <c r="F18" s="465"/>
      <c r="G18" s="20">
        <f>('[2]TITAN 600'!U18*'[2]MARK UP FOR RETAIL'!$D$11)*'[2]MARK UP FOR RETAIL'!$D$5</f>
        <v>-95.58</v>
      </c>
      <c r="H18" s="76"/>
      <c r="I18" s="77"/>
      <c r="J18" s="439">
        <f>('[2]TITAN 600'!X18*'[2]MARK UP FOR RETAIL'!$D$11)*'[2]MARK UP FOR RETAIL'!$D$5</f>
        <v>-24.3</v>
      </c>
      <c r="K18" s="440"/>
    </row>
    <row r="22" spans="1:11" ht="15.75" thickBot="1"/>
    <row r="23" spans="1:11" ht="15" customHeight="1">
      <c r="A23" s="412" t="s">
        <v>125</v>
      </c>
      <c r="B23" s="413"/>
      <c r="C23" s="413"/>
      <c r="D23" s="413"/>
      <c r="E23" s="413"/>
      <c r="F23" s="413"/>
      <c r="G23" s="413"/>
      <c r="H23" s="413"/>
      <c r="I23" s="413"/>
      <c r="J23" s="413"/>
      <c r="K23" s="414"/>
    </row>
    <row r="24" spans="1:11" ht="15" customHeight="1">
      <c r="A24" s="415"/>
      <c r="B24" s="416"/>
      <c r="C24" s="416"/>
      <c r="D24" s="416"/>
      <c r="E24" s="416"/>
      <c r="F24" s="416"/>
      <c r="G24" s="416"/>
      <c r="H24" s="416"/>
      <c r="I24" s="416"/>
      <c r="J24" s="416"/>
      <c r="K24" s="417"/>
    </row>
    <row r="25" spans="1:11" ht="20.25">
      <c r="A25" s="329" t="s">
        <v>29</v>
      </c>
      <c r="B25" s="330"/>
      <c r="C25" s="330"/>
      <c r="D25" s="330"/>
      <c r="E25" s="330"/>
      <c r="F25" s="69"/>
      <c r="G25" s="333" t="s">
        <v>30</v>
      </c>
      <c r="H25" s="333"/>
      <c r="I25" s="333"/>
      <c r="J25" s="333"/>
      <c r="K25" s="334"/>
    </row>
    <row r="26" spans="1:11" ht="20.25">
      <c r="A26" s="329"/>
      <c r="B26" s="330"/>
      <c r="C26" s="330"/>
      <c r="D26" s="330"/>
      <c r="E26" s="330"/>
      <c r="F26" s="69"/>
      <c r="G26" s="333"/>
      <c r="H26" s="333"/>
      <c r="I26" s="333"/>
      <c r="J26" s="333"/>
      <c r="K26" s="334"/>
    </row>
    <row r="27" spans="1:11" ht="15.75">
      <c r="A27" s="78" t="s">
        <v>126</v>
      </c>
      <c r="B27" s="26"/>
      <c r="C27" s="26"/>
      <c r="D27" s="27"/>
      <c r="E27" s="70"/>
      <c r="F27" s="70"/>
      <c r="G27" s="70" t="s">
        <v>32</v>
      </c>
      <c r="H27" s="27"/>
      <c r="I27" s="27"/>
      <c r="J27" s="27"/>
      <c r="K27" s="79"/>
    </row>
    <row r="28" spans="1:11" ht="15.75">
      <c r="A28" s="78" t="s">
        <v>33</v>
      </c>
      <c r="B28" s="26"/>
      <c r="C28" s="26"/>
      <c r="D28" s="466"/>
      <c r="E28" s="467"/>
      <c r="F28" s="70"/>
      <c r="G28" s="70" t="s">
        <v>76</v>
      </c>
      <c r="H28" s="27"/>
      <c r="I28" s="27"/>
      <c r="J28" s="27"/>
      <c r="K28" s="81"/>
    </row>
    <row r="29" spans="1:11" ht="15.75">
      <c r="A29" s="78" t="s">
        <v>35</v>
      </c>
      <c r="B29" s="26"/>
      <c r="C29" s="26"/>
      <c r="D29" s="467"/>
      <c r="E29" s="467"/>
      <c r="F29" s="70"/>
      <c r="G29" s="70" t="s">
        <v>117</v>
      </c>
      <c r="H29" s="27"/>
      <c r="I29" s="27"/>
      <c r="J29" s="27"/>
      <c r="K29" s="81"/>
    </row>
    <row r="30" spans="1:11" ht="15.75">
      <c r="A30" s="78" t="s">
        <v>127</v>
      </c>
      <c r="B30" s="26"/>
      <c r="C30" s="26"/>
      <c r="D30" s="467"/>
      <c r="E30" s="467"/>
      <c r="F30" s="70"/>
      <c r="G30" s="70" t="s">
        <v>39</v>
      </c>
      <c r="H30" s="27"/>
      <c r="I30" s="27"/>
      <c r="J30" s="27"/>
      <c r="K30" s="81"/>
    </row>
    <row r="31" spans="1:11" ht="15.75">
      <c r="A31" s="78" t="s">
        <v>61</v>
      </c>
      <c r="B31" s="26"/>
      <c r="C31" s="26"/>
      <c r="D31" s="467"/>
      <c r="E31" s="467"/>
      <c r="F31" s="70"/>
      <c r="G31" s="70" t="s">
        <v>40</v>
      </c>
      <c r="H31" s="27"/>
      <c r="I31" s="27"/>
      <c r="J31" s="27"/>
      <c r="K31" s="81"/>
    </row>
    <row r="32" spans="1:11" ht="15.75">
      <c r="A32" s="82" t="s">
        <v>128</v>
      </c>
      <c r="B32" s="26"/>
      <c r="C32" s="26"/>
      <c r="D32" s="467"/>
      <c r="E32" s="467"/>
      <c r="F32" s="70"/>
      <c r="G32" s="70" t="s">
        <v>41</v>
      </c>
      <c r="H32" s="27"/>
      <c r="I32" s="27"/>
      <c r="J32" s="27"/>
      <c r="K32" s="81"/>
    </row>
    <row r="33" spans="1:11" ht="15.75">
      <c r="A33" s="78" t="s">
        <v>129</v>
      </c>
      <c r="B33" s="26"/>
      <c r="C33" s="26"/>
      <c r="D33" s="27"/>
      <c r="E33" s="27"/>
      <c r="F33" s="70"/>
      <c r="G33" s="70"/>
      <c r="H33" s="27"/>
      <c r="I33" s="27"/>
      <c r="J33" s="27"/>
      <c r="K33" s="81"/>
    </row>
    <row r="34" spans="1:11" ht="20.25" customHeight="1">
      <c r="A34" s="32"/>
      <c r="B34" s="26"/>
      <c r="C34" s="26"/>
      <c r="D34" s="27"/>
      <c r="E34" s="27"/>
      <c r="F34" s="27"/>
      <c r="G34" s="757"/>
      <c r="H34" s="758"/>
      <c r="I34" s="758"/>
      <c r="J34" s="758"/>
      <c r="K34" s="759"/>
    </row>
    <row r="35" spans="1:11" ht="15" customHeight="1" thickBot="1">
      <c r="A35" s="34"/>
      <c r="B35" s="26"/>
      <c r="C35" s="26"/>
      <c r="D35" s="27"/>
      <c r="E35" s="27"/>
      <c r="F35" s="27"/>
      <c r="G35" s="758"/>
      <c r="H35" s="758"/>
      <c r="I35" s="758"/>
      <c r="J35" s="758"/>
      <c r="K35" s="759"/>
    </row>
    <row r="36" spans="1:11" ht="47.25">
      <c r="A36" s="35" t="s">
        <v>43</v>
      </c>
      <c r="B36" s="36" t="s">
        <v>130</v>
      </c>
      <c r="C36" s="36" t="s">
        <v>122</v>
      </c>
      <c r="D36" s="36" t="s">
        <v>6</v>
      </c>
      <c r="E36" s="37" t="s">
        <v>131</v>
      </c>
      <c r="F36" s="27"/>
      <c r="G36" s="760" t="s">
        <v>3</v>
      </c>
      <c r="H36" s="761"/>
      <c r="I36" s="761"/>
      <c r="J36" s="761"/>
      <c r="K36" s="762"/>
    </row>
    <row r="37" spans="1:11" ht="15.75" customHeight="1">
      <c r="A37" s="59" t="s">
        <v>106</v>
      </c>
      <c r="B37" s="55">
        <v>1</v>
      </c>
      <c r="C37" s="55">
        <v>1</v>
      </c>
      <c r="D37" s="365" t="s">
        <v>14</v>
      </c>
      <c r="E37" s="83">
        <f>((('[2]TITAN 600'!S37*'[2]MARK UP FOR RETAIL'!$D$14)*'[2]MARK UP FOR RETAIL'!$D$11)*'[2]MARK UP FOR RETAIL'!$D$5)+'[2]MARK UP FOR RETAIL'!$G$5</f>
        <v>1670.2200000000003</v>
      </c>
      <c r="F37" s="84"/>
      <c r="G37" s="768">
        <f>(('[2]TITAN 600'!U37*'[2]MARK UP FOR RETAIL'!$D$14)*'[2]MARK UP FOR RETAIL'!$D$11)*'[2]MARK UP FOR RETAIL'!$D$5</f>
        <v>737.1</v>
      </c>
      <c r="H37" s="576"/>
      <c r="I37" s="576"/>
      <c r="J37" s="576"/>
      <c r="K37" s="577"/>
    </row>
    <row r="38" spans="1:11" ht="15.75">
      <c r="A38" s="59" t="s">
        <v>84</v>
      </c>
      <c r="B38" s="55">
        <v>2</v>
      </c>
      <c r="C38" s="55">
        <v>1</v>
      </c>
      <c r="D38" s="398"/>
      <c r="E38" s="83">
        <f>((('[2]TITAN 600'!S38*'[2]MARK UP FOR RETAIL'!$D$14)*'[2]MARK UP FOR RETAIL'!$D$11)*'[2]MARK UP FOR RETAIL'!$D$5)+'[2]MARK UP FOR RETAIL'!$G$5</f>
        <v>1974.78</v>
      </c>
      <c r="F38" s="84"/>
      <c r="G38" s="768">
        <f>(('[2]TITAN 600'!U38*'[2]MARK UP FOR RETAIL'!$D$14)*'[2]MARK UP FOR RETAIL'!$D$11)*'[2]MARK UP FOR RETAIL'!$D$5</f>
        <v>866.7</v>
      </c>
      <c r="H38" s="576"/>
      <c r="I38" s="576"/>
      <c r="J38" s="576"/>
      <c r="K38" s="577"/>
    </row>
    <row r="39" spans="1:11" ht="15.75">
      <c r="A39" s="59" t="s">
        <v>85</v>
      </c>
      <c r="B39" s="55">
        <v>2</v>
      </c>
      <c r="C39" s="55">
        <v>1</v>
      </c>
      <c r="D39" s="398"/>
      <c r="E39" s="83">
        <f>((('[2]TITAN 600'!S39*'[2]MARK UP FOR RETAIL'!$D$14)*'[2]MARK UP FOR RETAIL'!$D$11)*'[2]MARK UP FOR RETAIL'!$D$5)+'[2]MARK UP FOR RETAIL'!$G$5</f>
        <v>2261.5200000000004</v>
      </c>
      <c r="F39" s="84"/>
      <c r="G39" s="768">
        <f>(('[2]TITAN 600'!U39*'[2]MARK UP FOR RETAIL'!$D$14)*'[2]MARK UP FOR RETAIL'!$D$11)*'[2]MARK UP FOR RETAIL'!$D$5</f>
        <v>983.34</v>
      </c>
      <c r="H39" s="576"/>
      <c r="I39" s="576"/>
      <c r="J39" s="576"/>
      <c r="K39" s="577"/>
    </row>
    <row r="40" spans="1:11" ht="15.75">
      <c r="A40" s="59" t="s">
        <v>86</v>
      </c>
      <c r="B40" s="55">
        <v>2</v>
      </c>
      <c r="C40" s="55">
        <v>1</v>
      </c>
      <c r="D40" s="398"/>
      <c r="E40" s="83">
        <f>((('[2]TITAN 600'!S40*'[2]MARK UP FOR RETAIL'!$D$14)*'[2]MARK UP FOR RETAIL'!$D$11)*'[2]MARK UP FOR RETAIL'!$D$5)+'[2]MARK UP FOR RETAIL'!$G$5</f>
        <v>2515.86</v>
      </c>
      <c r="F40" s="84"/>
      <c r="G40" s="768">
        <f>(('[2]TITAN 600'!U40*'[2]MARK UP FOR RETAIL'!$D$14)*'[2]MARK UP FOR RETAIL'!$D$11)*'[2]MARK UP FOR RETAIL'!$D$5</f>
        <v>1080.54</v>
      </c>
      <c r="H40" s="576"/>
      <c r="I40" s="576"/>
      <c r="J40" s="576"/>
      <c r="K40" s="577"/>
    </row>
    <row r="41" spans="1:11" ht="16.5" thickBot="1">
      <c r="A41" s="60" t="s">
        <v>87</v>
      </c>
      <c r="B41" s="73">
        <v>4</v>
      </c>
      <c r="C41" s="73">
        <v>1</v>
      </c>
      <c r="D41" s="399"/>
      <c r="E41" s="85">
        <f>((('[2]TITAN 600'!S41*'[2]MARK UP FOR RETAIL'!$D$14)*'[2]MARK UP FOR RETAIL'!$D$11)*'[2]MARK UP FOR RETAIL'!$D$5)+'[2]MARK UP FOR RETAIL'!$G$5</f>
        <v>2857.68</v>
      </c>
      <c r="F41" s="86"/>
      <c r="G41" s="769">
        <f>(('[2]TITAN 600'!U41*'[2]MARK UP FOR RETAIL'!$D$14)*'[2]MARK UP FOR RETAIL'!$D$11)*'[2]MARK UP FOR RETAIL'!$D$5</f>
        <v>1249.02</v>
      </c>
      <c r="H41" s="578"/>
      <c r="I41" s="578"/>
      <c r="J41" s="578"/>
      <c r="K41" s="579"/>
    </row>
  </sheetData>
  <mergeCells count="48">
    <mergeCell ref="J17:K17"/>
    <mergeCell ref="G41:K41"/>
    <mergeCell ref="J16:K16"/>
    <mergeCell ref="J15:K15"/>
    <mergeCell ref="J14:K14"/>
    <mergeCell ref="J13:K13"/>
    <mergeCell ref="J12:K12"/>
    <mergeCell ref="D37:D41"/>
    <mergeCell ref="G40:K40"/>
    <mergeCell ref="G39:K39"/>
    <mergeCell ref="G38:K38"/>
    <mergeCell ref="G37:K37"/>
    <mergeCell ref="G36:K36"/>
    <mergeCell ref="A15:C15"/>
    <mergeCell ref="A16:D16"/>
    <mergeCell ref="E16:F16"/>
    <mergeCell ref="A17:D17"/>
    <mergeCell ref="E17:G17"/>
    <mergeCell ref="E15:F15"/>
    <mergeCell ref="A18:D18"/>
    <mergeCell ref="E18:F18"/>
    <mergeCell ref="A23:K24"/>
    <mergeCell ref="A25:E26"/>
    <mergeCell ref="D28:E32"/>
    <mergeCell ref="G25:K26"/>
    <mergeCell ref="G34:K35"/>
    <mergeCell ref="J18:K18"/>
    <mergeCell ref="E14:F14"/>
    <mergeCell ref="I6:I16"/>
    <mergeCell ref="D7:D15"/>
    <mergeCell ref="E7:F7"/>
    <mergeCell ref="E8:F8"/>
    <mergeCell ref="E13:F13"/>
    <mergeCell ref="E12:F12"/>
    <mergeCell ref="E3:G5"/>
    <mergeCell ref="E9:F9"/>
    <mergeCell ref="E10:F10"/>
    <mergeCell ref="E11:F11"/>
    <mergeCell ref="A1:K1"/>
    <mergeCell ref="A3:D5"/>
    <mergeCell ref="J4:K5"/>
    <mergeCell ref="E6:F6"/>
    <mergeCell ref="J11:K11"/>
    <mergeCell ref="J10:K10"/>
    <mergeCell ref="J9:K9"/>
    <mergeCell ref="J8:K8"/>
    <mergeCell ref="J7:K7"/>
    <mergeCell ref="J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M14" sqref="M14"/>
    </sheetView>
  </sheetViews>
  <sheetFormatPr defaultRowHeight="15"/>
  <sheetData>
    <row r="1" spans="1:10" ht="45.75">
      <c r="A1" s="770" t="s">
        <v>508</v>
      </c>
      <c r="B1" s="771"/>
      <c r="C1" s="771"/>
      <c r="D1" s="771"/>
      <c r="E1" s="771"/>
      <c r="F1" s="771"/>
      <c r="G1" s="771"/>
      <c r="H1" s="771"/>
      <c r="I1" s="771"/>
      <c r="J1" s="772"/>
    </row>
    <row r="2" spans="1:10" ht="45.7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773" t="s">
        <v>1</v>
      </c>
      <c r="B3" s="774"/>
      <c r="C3" s="774"/>
      <c r="D3" s="774"/>
      <c r="E3" s="775" t="s">
        <v>121</v>
      </c>
      <c r="F3" s="455"/>
      <c r="G3" s="433"/>
      <c r="H3" s="776"/>
      <c r="I3" s="45"/>
      <c r="J3" s="45"/>
    </row>
    <row r="4" spans="1:10" ht="15.75">
      <c r="A4" s="774"/>
      <c r="B4" s="774"/>
      <c r="C4" s="774"/>
      <c r="D4" s="774"/>
      <c r="E4" s="775"/>
      <c r="F4" s="455"/>
      <c r="G4" s="433"/>
      <c r="H4" s="776"/>
      <c r="I4" s="14"/>
      <c r="J4" s="309"/>
    </row>
    <row r="5" spans="1:10" ht="15.75">
      <c r="A5" s="777"/>
      <c r="B5" s="777"/>
      <c r="C5" s="777"/>
      <c r="D5" s="777"/>
      <c r="E5" s="306"/>
      <c r="F5" s="307"/>
      <c r="G5" s="308"/>
      <c r="H5" s="778"/>
      <c r="I5" s="14"/>
      <c r="J5" s="411"/>
    </row>
    <row r="6" spans="1:10" ht="47.25">
      <c r="A6" s="779" t="s">
        <v>43</v>
      </c>
      <c r="B6" s="780" t="s">
        <v>51</v>
      </c>
      <c r="C6" s="780" t="s">
        <v>52</v>
      </c>
      <c r="D6" s="780" t="s">
        <v>6</v>
      </c>
      <c r="E6" s="781" t="s">
        <v>123</v>
      </c>
      <c r="F6" s="782"/>
      <c r="G6" s="782"/>
      <c r="H6" s="780" t="s">
        <v>509</v>
      </c>
      <c r="I6" s="783"/>
      <c r="J6" s="784" t="s">
        <v>506</v>
      </c>
    </row>
    <row r="7" spans="1:10" ht="15.75">
      <c r="A7" s="58" t="s">
        <v>106</v>
      </c>
      <c r="B7" s="55">
        <v>1</v>
      </c>
      <c r="C7" s="55">
        <v>2</v>
      </c>
      <c r="D7" s="318" t="s">
        <v>14</v>
      </c>
      <c r="E7" s="785">
        <f>((('[2]SANCTUARY 6'!S7*'[2]MARK UP FOR RETAIL'!$D$9)*'[2]MARK UP FOR RETAIL'!$D$11)*'[2]MARK UP FOR RETAIL'!$D$5)+'[2]MARK UP FOR RETAIL'!$G$5</f>
        <v>1704.1914000000002</v>
      </c>
      <c r="F7" s="786"/>
      <c r="G7" s="786"/>
      <c r="H7" s="122">
        <f>('[2]SANCTUARY 6'!V7*'[2]MARK UP FOR RETAIL'!$D$11)*'[2]MARK UP FOR RETAIL'!$D$5</f>
        <v>353.15999999999997</v>
      </c>
      <c r="I7" s="787"/>
      <c r="J7" s="122">
        <f>('[2]SANCTUARY 6'!X7*'[2]MARK UP FOR RETAIL'!$D$11)*'[2]MARK UP FOR RETAIL'!$D$5</f>
        <v>878.81760000000008</v>
      </c>
    </row>
    <row r="8" spans="1:10" ht="15.75">
      <c r="A8" s="58" t="s">
        <v>84</v>
      </c>
      <c r="B8" s="55">
        <v>2</v>
      </c>
      <c r="C8" s="55">
        <v>2</v>
      </c>
      <c r="D8" s="319"/>
      <c r="E8" s="785">
        <f>((('[2]SANCTUARY 6'!S8*'[2]MARK UP FOR RETAIL'!$D$9)*'[2]MARK UP FOR RETAIL'!$D$11)*'[2]MARK UP FOR RETAIL'!$D$5)+'[2]MARK UP FOR RETAIL'!$G$5</f>
        <v>1984.1112000000001</v>
      </c>
      <c r="F8" s="786"/>
      <c r="G8" s="786"/>
      <c r="H8" s="122">
        <f>('[2]SANCTUARY 6'!V8*'[2]MARK UP FOR RETAIL'!$D$11)*'[2]MARK UP FOR RETAIL'!$D$5</f>
        <v>413.1</v>
      </c>
      <c r="I8" s="787"/>
      <c r="J8" s="122">
        <f>('[2]SANCTUARY 6'!X8*'[2]MARK UP FOR RETAIL'!$D$11)*'[2]MARK UP FOR RETAIL'!$D$5</f>
        <v>1003.9464</v>
      </c>
    </row>
    <row r="9" spans="1:10" ht="15.75">
      <c r="A9" s="58" t="s">
        <v>85</v>
      </c>
      <c r="B9" s="55">
        <v>2</v>
      </c>
      <c r="C9" s="55">
        <v>2</v>
      </c>
      <c r="D9" s="319"/>
      <c r="E9" s="785">
        <f>((('[2]SANCTUARY 6'!S9*'[2]MARK UP FOR RETAIL'!$D$9)*'[2]MARK UP FOR RETAIL'!$D$11)*'[2]MARK UP FOR RETAIL'!$D$5)+'[2]MARK UP FOR RETAIL'!$G$5</f>
        <v>2236.491</v>
      </c>
      <c r="F9" s="786"/>
      <c r="G9" s="786"/>
      <c r="H9" s="122">
        <f>('[2]SANCTUARY 6'!V9*'[2]MARK UP FOR RETAIL'!$D$11)*'[2]MARK UP FOR RETAIL'!$D$5</f>
        <v>476.28000000000003</v>
      </c>
      <c r="I9" s="787"/>
      <c r="J9" s="122">
        <f>('[2]SANCTUARY 6'!X9*'[2]MARK UP FOR RETAIL'!$D$11)*'[2]MARK UP FOR RETAIL'!$D$5</f>
        <v>1112.3082000000002</v>
      </c>
    </row>
    <row r="10" spans="1:10" ht="15.75">
      <c r="A10" s="58" t="s">
        <v>86</v>
      </c>
      <c r="B10" s="55">
        <v>2</v>
      </c>
      <c r="C10" s="55">
        <v>2</v>
      </c>
      <c r="D10" s="319"/>
      <c r="E10" s="785">
        <f>((('[2]SANCTUARY 6'!S10*'[2]MARK UP FOR RETAIL'!$D$9)*'[2]MARK UP FOR RETAIL'!$D$11)*'[2]MARK UP FOR RETAIL'!$D$5)+'[2]MARK UP FOR RETAIL'!$G$5</f>
        <v>2505.4919999999997</v>
      </c>
      <c r="F10" s="786"/>
      <c r="G10" s="786"/>
      <c r="H10" s="122">
        <f>('[2]SANCTUARY 6'!V10*'[2]MARK UP FOR RETAIL'!$D$11)*'[2]MARK UP FOR RETAIL'!$D$5</f>
        <v>542.70000000000005</v>
      </c>
      <c r="I10" s="787"/>
      <c r="J10" s="122">
        <f>('[2]SANCTUARY 6'!X10*'[2]MARK UP FOR RETAIL'!$D$11)*'[2]MARK UP FOR RETAIL'!$D$5</f>
        <v>1220.8968</v>
      </c>
    </row>
    <row r="11" spans="1:10" ht="15.75">
      <c r="A11" s="58" t="s">
        <v>87</v>
      </c>
      <c r="B11" s="55">
        <v>4</v>
      </c>
      <c r="C11" s="55">
        <v>2</v>
      </c>
      <c r="D11" s="319"/>
      <c r="E11" s="785">
        <f>((('[2]SANCTUARY 6'!S11*'[2]MARK UP FOR RETAIL'!$D$9)*'[2]MARK UP FOR RETAIL'!$D$11)*'[2]MARK UP FOR RETAIL'!$D$5)+'[2]MARK UP FOR RETAIL'!$G$5</f>
        <v>2841.4638</v>
      </c>
      <c r="F11" s="786"/>
      <c r="G11" s="786"/>
      <c r="H11" s="122">
        <f>('[2]SANCTUARY 6'!V11*'[2]MARK UP FOR RETAIL'!$D$11)*'[2]MARK UP FOR RETAIL'!$D$5</f>
        <v>604.26</v>
      </c>
      <c r="I11" s="787"/>
      <c r="J11" s="122">
        <f>('[2]SANCTUARY 6'!X11*'[2]MARK UP FOR RETAIL'!$D$11)*'[2]MARK UP FOR RETAIL'!$D$5</f>
        <v>1373.3712</v>
      </c>
    </row>
    <row r="12" spans="1:10" ht="15.75">
      <c r="A12" s="58" t="s">
        <v>88</v>
      </c>
      <c r="B12" s="55">
        <v>4</v>
      </c>
      <c r="C12" s="55">
        <v>2</v>
      </c>
      <c r="D12" s="319"/>
      <c r="E12" s="785">
        <f>((('[2]SANCTUARY 6'!S12*'[2]MARK UP FOR RETAIL'!$D$9)*'[2]MARK UP FOR RETAIL'!$D$11)*'[2]MARK UP FOR RETAIL'!$D$5)+'[2]MARK UP FOR RETAIL'!$G$5</f>
        <v>3156.1487999999999</v>
      </c>
      <c r="F12" s="786"/>
      <c r="G12" s="786"/>
      <c r="H12" s="122">
        <f>('[2]SANCTUARY 6'!V12*'[2]MARK UP FOR RETAIL'!$D$11)*'[2]MARK UP FOR RETAIL'!$D$5</f>
        <v>667.44</v>
      </c>
      <c r="I12" s="787"/>
      <c r="J12" s="122">
        <f>('[2]SANCTUARY 6'!X12*'[2]MARK UP FOR RETAIL'!$D$11)*'[2]MARK UP FOR RETAIL'!$D$5</f>
        <v>1487.6297999999999</v>
      </c>
    </row>
    <row r="13" spans="1:10" ht="15.75">
      <c r="A13" s="58" t="s">
        <v>89</v>
      </c>
      <c r="B13" s="55">
        <v>6</v>
      </c>
      <c r="C13" s="55">
        <v>2</v>
      </c>
      <c r="D13" s="319"/>
      <c r="E13" s="785">
        <f>((('[2]SANCTUARY 6'!S13*'[2]MARK UP FOR RETAIL'!$D$9)*'[2]MARK UP FOR RETAIL'!$D$11)*'[2]MARK UP FOR RETAIL'!$D$5)+'[2]MARK UP FOR RETAIL'!$G$5</f>
        <v>3539.9430000000002</v>
      </c>
      <c r="F13" s="786"/>
      <c r="G13" s="786"/>
      <c r="H13" s="122">
        <f>('[2]SANCTUARY 6'!V13*'[2]MARK UP FOR RETAIL'!$D$11)*'[2]MARK UP FOR RETAIL'!$D$5</f>
        <v>732.24</v>
      </c>
      <c r="I13" s="787"/>
      <c r="J13" s="122">
        <f>('[2]SANCTUARY 6'!X13*'[2]MARK UP FOR RETAIL'!$D$11)*'[2]MARK UP FOR RETAIL'!$D$5</f>
        <v>1629.4122</v>
      </c>
    </row>
    <row r="14" spans="1:10" ht="15.75">
      <c r="A14" s="58" t="s">
        <v>90</v>
      </c>
      <c r="B14" s="55">
        <v>6</v>
      </c>
      <c r="C14" s="55">
        <v>2</v>
      </c>
      <c r="D14" s="319"/>
      <c r="E14" s="785">
        <f>((('[2]SANCTUARY 6'!S14*'[2]MARK UP FOR RETAIL'!$D$9)*'[2]MARK UP FOR RETAIL'!$D$11)*'[2]MARK UP FOR RETAIL'!$D$5)+'[2]MARK UP FOR RETAIL'!$G$5</f>
        <v>3802.3182000000006</v>
      </c>
      <c r="F14" s="786"/>
      <c r="G14" s="786"/>
      <c r="H14" s="122">
        <f>('[2]SANCTUARY 6'!V14*'[2]MARK UP FOR RETAIL'!$D$11)*'[2]MARK UP FOR RETAIL'!$D$5</f>
        <v>800.28</v>
      </c>
      <c r="I14" s="787"/>
      <c r="J14" s="122">
        <f>('[2]SANCTUARY 6'!X14*'[2]MARK UP FOR RETAIL'!$D$11)*'[2]MARK UP FOR RETAIL'!$D$5</f>
        <v>1737.8873999999998</v>
      </c>
    </row>
    <row r="15" spans="1:10" ht="15.75">
      <c r="A15" s="468" t="s">
        <v>56</v>
      </c>
      <c r="B15" s="469"/>
      <c r="C15" s="470"/>
      <c r="D15" s="320"/>
      <c r="E15" s="785">
        <f>((('[2]SANCTUARY 6'!S15*'[2]MARK UP FOR RETAIL'!$D$9)*'[2]MARK UP FOR RETAIL'!$D$11)*'[2]MARK UP FOR RETAIL'!$D$5)</f>
        <v>286.74</v>
      </c>
      <c r="F15" s="786"/>
      <c r="G15" s="786"/>
      <c r="H15" s="43" t="s">
        <v>25</v>
      </c>
      <c r="I15" s="787"/>
      <c r="J15" s="122">
        <f>('[2]SANCTUARY 6'!X15*'[2]MARK UP FOR RETAIL'!$D$11)*'[2]MARK UP FOR RETAIL'!$D$5</f>
        <v>147.42000000000002</v>
      </c>
    </row>
    <row r="16" spans="1:10" ht="15.75">
      <c r="A16" s="471" t="s">
        <v>96</v>
      </c>
      <c r="B16" s="471"/>
      <c r="C16" s="471"/>
      <c r="D16" s="474"/>
      <c r="E16" s="785">
        <f>((('[2]SANCTUARY 6'!S16*'[2]MARK UP FOR RETAIL'!$D$9)*'[2]MARK UP FOR RETAIL'!$D$11)*'[2]MARK UP FOR RETAIL'!$D$5)</f>
        <v>506.02320000000003</v>
      </c>
      <c r="F16" s="786"/>
      <c r="G16" s="786"/>
      <c r="H16" s="122">
        <f>('[2]SANCTUARY 6'!V16*'[2]MARK UP FOR RETAIL'!$D$11)*'[2]MARK UP FOR RETAIL'!$D$5</f>
        <v>63.18</v>
      </c>
      <c r="I16" s="787"/>
      <c r="J16" s="122">
        <f>('[2]SANCTUARY 6'!X16*'[2]MARK UP FOR RETAIL'!$D$11)*'[2]MARK UP FOR RETAIL'!$D$5</f>
        <v>222.83100000000002</v>
      </c>
    </row>
    <row r="17" spans="1:10" ht="15.75">
      <c r="A17" s="788" t="s">
        <v>510</v>
      </c>
      <c r="B17" s="789"/>
      <c r="C17" s="789"/>
      <c r="D17" s="790"/>
      <c r="E17" s="785">
        <f>((('[2]SANCTUARY 6'!S17*'[2]MARK UP FOR RETAIL'!$D$9)*'[2]MARK UP FOR RETAIL'!$D$11)*'[2]MARK UP FOR RETAIL'!$D$5)</f>
        <v>37.26</v>
      </c>
      <c r="F17" s="786"/>
      <c r="G17" s="786"/>
      <c r="H17" s="43" t="s">
        <v>25</v>
      </c>
      <c r="I17" s="75"/>
      <c r="J17" s="122">
        <f>('[2]SANCTUARY 6'!X17*'[2]MARK UP FOR RETAIL'!$D$11)*'[2]MARK UP FOR RETAIL'!$D$5</f>
        <v>25.92</v>
      </c>
    </row>
    <row r="18" spans="1:10">
      <c r="A18" s="791" t="s">
        <v>511</v>
      </c>
      <c r="B18" s="171"/>
      <c r="C18" s="171"/>
      <c r="D18" s="792"/>
      <c r="E18" s="793"/>
      <c r="F18" s="793"/>
      <c r="G18" s="793"/>
      <c r="H18" s="793"/>
      <c r="I18" s="793"/>
      <c r="J18" s="794"/>
    </row>
    <row r="20" spans="1:10" ht="19.5">
      <c r="A20" s="795" t="s">
        <v>512</v>
      </c>
      <c r="B20" s="795"/>
      <c r="C20" s="795"/>
      <c r="D20" s="795"/>
      <c r="E20" s="795"/>
      <c r="F20" s="795"/>
      <c r="G20" s="795"/>
      <c r="H20" s="795"/>
      <c r="I20" s="795"/>
      <c r="J20" s="795"/>
    </row>
    <row r="21" spans="1:10" ht="19.5">
      <c r="A21" s="795" t="s">
        <v>513</v>
      </c>
      <c r="B21" s="795"/>
      <c r="C21" s="795"/>
      <c r="D21" s="795"/>
      <c r="E21" s="795"/>
      <c r="F21" s="795"/>
      <c r="G21" s="795"/>
      <c r="H21" s="795"/>
      <c r="I21" s="795"/>
      <c r="J21" s="795"/>
    </row>
    <row r="22" spans="1:10">
      <c r="A22" s="796"/>
      <c r="B22" s="797"/>
    </row>
    <row r="23" spans="1:10">
      <c r="A23" s="798" t="s">
        <v>514</v>
      </c>
      <c r="B23" s="799"/>
      <c r="C23" s="799"/>
      <c r="D23" s="799"/>
      <c r="E23" s="799"/>
      <c r="F23" s="799"/>
      <c r="G23" s="799"/>
      <c r="H23" s="799"/>
      <c r="I23" s="799"/>
      <c r="J23" s="800"/>
    </row>
    <row r="24" spans="1:10">
      <c r="A24" s="801"/>
      <c r="B24" s="802"/>
      <c r="C24" s="802"/>
      <c r="D24" s="802"/>
      <c r="E24" s="802"/>
      <c r="F24" s="802"/>
      <c r="G24" s="802"/>
      <c r="H24" s="802"/>
      <c r="I24" s="802"/>
      <c r="J24" s="803"/>
    </row>
    <row r="25" spans="1:10" ht="20.25">
      <c r="A25" s="804" t="s">
        <v>29</v>
      </c>
      <c r="B25" s="805"/>
      <c r="C25" s="805"/>
      <c r="D25" s="805"/>
      <c r="E25" s="805"/>
      <c r="F25" s="806"/>
      <c r="G25" s="805" t="s">
        <v>30</v>
      </c>
      <c r="H25" s="805"/>
      <c r="I25" s="805"/>
      <c r="J25" s="807"/>
    </row>
    <row r="26" spans="1:10" ht="20.25">
      <c r="A26" s="804"/>
      <c r="B26" s="805"/>
      <c r="C26" s="805"/>
      <c r="D26" s="805"/>
      <c r="E26" s="805"/>
      <c r="F26" s="806"/>
      <c r="G26" s="805"/>
      <c r="H26" s="805"/>
      <c r="I26" s="805"/>
      <c r="J26" s="807"/>
    </row>
    <row r="27" spans="1:10" ht="15.75">
      <c r="A27" s="808" t="s">
        <v>126</v>
      </c>
      <c r="B27" s="809"/>
      <c r="C27" s="809"/>
      <c r="D27" s="810"/>
      <c r="E27" s="811"/>
      <c r="F27" s="811"/>
      <c r="G27" s="811" t="s">
        <v>32</v>
      </c>
      <c r="H27" s="810"/>
      <c r="I27" s="810"/>
      <c r="J27" s="812"/>
    </row>
    <row r="28" spans="1:10" ht="15.75">
      <c r="A28" s="808" t="s">
        <v>33</v>
      </c>
      <c r="B28" s="809"/>
      <c r="C28" s="809"/>
      <c r="D28" s="813"/>
      <c r="E28" s="814"/>
      <c r="F28" s="811"/>
      <c r="G28" s="811" t="s">
        <v>76</v>
      </c>
      <c r="H28" s="810"/>
      <c r="I28" s="810"/>
      <c r="J28" s="812"/>
    </row>
    <row r="29" spans="1:10" ht="15.75">
      <c r="A29" s="808" t="s">
        <v>35</v>
      </c>
      <c r="B29" s="809"/>
      <c r="C29" s="809"/>
      <c r="D29" s="814"/>
      <c r="E29" s="814"/>
      <c r="F29" s="811"/>
      <c r="G29" s="811" t="s">
        <v>39</v>
      </c>
      <c r="H29" s="810"/>
      <c r="I29" s="810"/>
      <c r="J29" s="812"/>
    </row>
    <row r="30" spans="1:10" ht="15.75">
      <c r="A30" s="808" t="s">
        <v>515</v>
      </c>
      <c r="B30" s="809"/>
      <c r="C30" s="809"/>
      <c r="D30" s="814"/>
      <c r="E30" s="814"/>
      <c r="F30" s="811"/>
      <c r="G30" s="811" t="s">
        <v>40</v>
      </c>
      <c r="H30" s="810"/>
      <c r="I30" s="810"/>
      <c r="J30" s="812"/>
    </row>
    <row r="31" spans="1:10" ht="15.75">
      <c r="A31" s="808" t="s">
        <v>116</v>
      </c>
      <c r="B31" s="809"/>
      <c r="C31" s="809"/>
      <c r="D31" s="814"/>
      <c r="E31" s="814"/>
      <c r="F31" s="811"/>
      <c r="G31" s="811" t="s">
        <v>41</v>
      </c>
      <c r="H31" s="810"/>
      <c r="I31" s="810"/>
      <c r="J31" s="812"/>
    </row>
    <row r="32" spans="1:10" ht="15.75">
      <c r="A32" s="808" t="s">
        <v>61</v>
      </c>
      <c r="B32" s="809"/>
      <c r="C32" s="809"/>
      <c r="D32" s="814"/>
      <c r="E32" s="814"/>
      <c r="F32" s="811"/>
      <c r="G32" s="811"/>
      <c r="H32" s="810"/>
      <c r="I32" s="810"/>
      <c r="J32" s="812"/>
    </row>
    <row r="33" spans="1:10" ht="15.75">
      <c r="A33" s="815" t="s">
        <v>128</v>
      </c>
      <c r="B33" s="809"/>
      <c r="C33" s="809"/>
      <c r="D33" s="814"/>
      <c r="E33" s="814"/>
      <c r="F33" s="811"/>
      <c r="G33" s="811"/>
      <c r="H33" s="810"/>
      <c r="I33" s="810"/>
      <c r="J33" s="812"/>
    </row>
    <row r="34" spans="1:10" ht="15.75">
      <c r="A34" s="808" t="s">
        <v>129</v>
      </c>
      <c r="B34" s="809"/>
      <c r="C34" s="809"/>
      <c r="D34" s="810"/>
      <c r="E34" s="810"/>
      <c r="F34" s="811"/>
      <c r="G34" s="811"/>
      <c r="H34" s="810"/>
      <c r="I34" s="810"/>
      <c r="J34" s="812"/>
    </row>
    <row r="35" spans="1:10" ht="21" thickBot="1">
      <c r="A35" s="816"/>
      <c r="B35" s="809"/>
      <c r="C35" s="809"/>
      <c r="D35" s="810"/>
      <c r="E35" s="810"/>
      <c r="F35" s="810"/>
      <c r="G35" s="817"/>
      <c r="H35" s="817"/>
      <c r="I35" s="817"/>
      <c r="J35" s="818"/>
    </row>
    <row r="36" spans="1:10" ht="48" thickBot="1">
      <c r="A36" s="819" t="s">
        <v>43</v>
      </c>
      <c r="B36" s="820" t="s">
        <v>130</v>
      </c>
      <c r="C36" s="820" t="s">
        <v>52</v>
      </c>
      <c r="D36" s="820" t="s">
        <v>6</v>
      </c>
      <c r="E36" s="821" t="s">
        <v>131</v>
      </c>
      <c r="F36" s="810"/>
      <c r="G36" s="822" t="s">
        <v>516</v>
      </c>
      <c r="H36" s="823"/>
      <c r="I36" s="823"/>
      <c r="J36" s="824"/>
    </row>
    <row r="37" spans="1:10" ht="15.75">
      <c r="A37" s="825" t="s">
        <v>106</v>
      </c>
      <c r="B37" s="55">
        <v>1</v>
      </c>
      <c r="C37" s="55">
        <v>2</v>
      </c>
      <c r="D37" s="365" t="s">
        <v>14</v>
      </c>
      <c r="E37" s="83">
        <f>((('[2]SANCTUARY 6'!S37*'[2]MARK UP FOR RETAIL'!$D$14)*'[2]MARK UP FOR RETAIL'!$D$11)*'[2]MARK UP FOR RETAIL'!$D$5)+'[2]MARK UP FOR RETAIL'!$G$5</f>
        <v>1926.4878000000001</v>
      </c>
      <c r="F37" s="826"/>
      <c r="G37" s="827">
        <f>(('[2]SANCTUARY 6'!U37*'[2]MARK UP FOR RETAIL'!$D$14)*'[2]MARK UP FOR RETAIL'!$D$11)*'[2]MARK UP FOR RETAIL'!$D$5</f>
        <v>983.98800000000006</v>
      </c>
      <c r="H37" s="828"/>
      <c r="I37" s="828"/>
      <c r="J37" s="829"/>
    </row>
    <row r="38" spans="1:10" ht="15.75">
      <c r="A38" s="825" t="s">
        <v>84</v>
      </c>
      <c r="B38" s="55">
        <v>2</v>
      </c>
      <c r="C38" s="55">
        <v>2</v>
      </c>
      <c r="D38" s="398"/>
      <c r="E38" s="83">
        <f>((('[2]SANCTUARY 6'!S38*'[2]MARK UP FOR RETAIL'!$D$14)*'[2]MARK UP FOR RETAIL'!$D$11)*'[2]MARK UP FOR RETAIL'!$D$5)+'[2]MARK UP FOR RETAIL'!$G$5</f>
        <v>2252.1402000000003</v>
      </c>
      <c r="F38" s="826"/>
      <c r="G38" s="827">
        <f>(('[2]SANCTUARY 6'!U38*'[2]MARK UP FOR RETAIL'!$D$14)*'[2]MARK UP FOR RETAIL'!$D$11)*'[2]MARK UP FOR RETAIL'!$D$5</f>
        <v>1142.991</v>
      </c>
      <c r="H38" s="828"/>
      <c r="I38" s="828"/>
      <c r="J38" s="829"/>
    </row>
    <row r="39" spans="1:10" ht="15.75">
      <c r="A39" s="825" t="s">
        <v>85</v>
      </c>
      <c r="B39" s="55">
        <v>2</v>
      </c>
      <c r="C39" s="55">
        <v>2</v>
      </c>
      <c r="D39" s="398"/>
      <c r="E39" s="83">
        <f>((('[2]SANCTUARY 6'!S39*'[2]MARK UP FOR RETAIL'!$D$14)*'[2]MARK UP FOR RETAIL'!$D$11)*'[2]MARK UP FOR RETAIL'!$D$5)+'[2]MARK UP FOR RETAIL'!$G$5</f>
        <v>2565.3186000000001</v>
      </c>
      <c r="F39" s="826"/>
      <c r="G39" s="827">
        <f>(('[2]SANCTUARY 6'!U39*'[2]MARK UP FOR RETAIL'!$D$14)*'[2]MARK UP FOR RETAIL'!$D$11)*'[2]MARK UP FOR RETAIL'!$D$5</f>
        <v>1294.5419999999999</v>
      </c>
      <c r="H39" s="828"/>
      <c r="I39" s="828"/>
      <c r="J39" s="829"/>
    </row>
    <row r="40" spans="1:10" ht="15.75">
      <c r="A40" s="825" t="s">
        <v>86</v>
      </c>
      <c r="B40" s="55">
        <v>2</v>
      </c>
      <c r="C40" s="55">
        <v>2</v>
      </c>
      <c r="D40" s="398"/>
      <c r="E40" s="83">
        <f>((('[2]SANCTUARY 6'!S40*'[2]MARK UP FOR RETAIL'!$D$14)*'[2]MARK UP FOR RETAIL'!$D$11)*'[2]MARK UP FOR RETAIL'!$D$5)+'[2]MARK UP FOR RETAIL'!$G$5</f>
        <v>2871.1422000000002</v>
      </c>
      <c r="F40" s="826"/>
      <c r="G40" s="827">
        <f>(('[2]SANCTUARY 6'!U40*'[2]MARK UP FOR RETAIL'!$D$14)*'[2]MARK UP FOR RETAIL'!$D$11)*'[2]MARK UP FOR RETAIL'!$D$5</f>
        <v>1431.2375999999999</v>
      </c>
      <c r="H40" s="828"/>
      <c r="I40" s="828"/>
      <c r="J40" s="829"/>
    </row>
    <row r="41" spans="1:10" ht="15.75">
      <c r="A41" s="830" t="s">
        <v>87</v>
      </c>
      <c r="B41" s="831">
        <v>4</v>
      </c>
      <c r="C41" s="831">
        <v>2</v>
      </c>
      <c r="D41" s="832"/>
      <c r="E41" s="83">
        <f>((('[2]SANCTUARY 6'!S41*'[2]MARK UP FOR RETAIL'!$D$14)*'[2]MARK UP FOR RETAIL'!$D$11)*'[2]MARK UP FOR RETAIL'!$D$5)+'[2]MARK UP FOR RETAIL'!$G$5</f>
        <v>3252.8466000000003</v>
      </c>
      <c r="F41" s="833"/>
      <c r="G41" s="827">
        <f>(('[2]SANCTUARY 6'!U41*'[2]MARK UP FOR RETAIL'!$D$14)*'[2]MARK UP FOR RETAIL'!$D$11)*'[2]MARK UP FOR RETAIL'!$D$5</f>
        <v>1617.5862000000002</v>
      </c>
      <c r="H41" s="828"/>
      <c r="I41" s="828"/>
      <c r="J41" s="829"/>
    </row>
    <row r="42" spans="1:10">
      <c r="A42" s="834"/>
      <c r="B42" s="834"/>
      <c r="C42" s="834"/>
      <c r="D42" s="834"/>
      <c r="E42" s="834"/>
      <c r="F42" s="834"/>
      <c r="G42" s="834"/>
      <c r="H42" s="834"/>
      <c r="I42" s="834"/>
      <c r="J42" s="834"/>
    </row>
    <row r="44" spans="1:10" ht="23.25">
      <c r="A44" s="835" t="s">
        <v>517</v>
      </c>
    </row>
    <row r="45" spans="1:10">
      <c r="A45" s="836" t="s">
        <v>518</v>
      </c>
      <c r="B45" s="836"/>
      <c r="G45" s="836" t="s">
        <v>519</v>
      </c>
    </row>
    <row r="46" spans="1:10">
      <c r="A46" s="797" t="s">
        <v>520</v>
      </c>
      <c r="B46" s="797"/>
      <c r="G46" s="836" t="s">
        <v>521</v>
      </c>
    </row>
    <row r="47" spans="1:10">
      <c r="A47" s="836" t="s">
        <v>522</v>
      </c>
      <c r="B47" s="836"/>
      <c r="G47" s="836" t="s">
        <v>523</v>
      </c>
    </row>
    <row r="48" spans="1:10">
      <c r="A48" s="836" t="s">
        <v>524</v>
      </c>
      <c r="B48" s="836"/>
      <c r="G48" s="836" t="s">
        <v>525</v>
      </c>
    </row>
    <row r="49" spans="1:7">
      <c r="A49" s="836" t="s">
        <v>526</v>
      </c>
      <c r="B49" s="836"/>
      <c r="G49" s="836" t="s">
        <v>527</v>
      </c>
    </row>
    <row r="50" spans="1:7">
      <c r="A50" s="836" t="s">
        <v>528</v>
      </c>
      <c r="B50" s="836"/>
      <c r="G50" s="836" t="s">
        <v>529</v>
      </c>
    </row>
  </sheetData>
  <mergeCells count="35">
    <mergeCell ref="G37:J37"/>
    <mergeCell ref="G38:J38"/>
    <mergeCell ref="G39:J39"/>
    <mergeCell ref="G40:J40"/>
    <mergeCell ref="G41:J41"/>
    <mergeCell ref="A23:J24"/>
    <mergeCell ref="A25:E26"/>
    <mergeCell ref="G25:J26"/>
    <mergeCell ref="D28:E33"/>
    <mergeCell ref="G35:J35"/>
    <mergeCell ref="A15:C15"/>
    <mergeCell ref="E15:G15"/>
    <mergeCell ref="G36:J36"/>
    <mergeCell ref="A16:D16"/>
    <mergeCell ref="E16:G16"/>
    <mergeCell ref="A17:D17"/>
    <mergeCell ref="E17:G17"/>
    <mergeCell ref="A20:J20"/>
    <mergeCell ref="A21:J21"/>
    <mergeCell ref="E9:G9"/>
    <mergeCell ref="E10:G10"/>
    <mergeCell ref="E11:G11"/>
    <mergeCell ref="E12:G12"/>
    <mergeCell ref="E13:G13"/>
    <mergeCell ref="E14:G14"/>
    <mergeCell ref="D37:D41"/>
    <mergeCell ref="A1:J1"/>
    <mergeCell ref="A3:D5"/>
    <mergeCell ref="E3:G5"/>
    <mergeCell ref="J4:J5"/>
    <mergeCell ref="E6:G6"/>
    <mergeCell ref="I6:I16"/>
    <mergeCell ref="D7:D15"/>
    <mergeCell ref="E7:G7"/>
    <mergeCell ref="E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6" workbookViewId="0">
      <selection sqref="A1:I35"/>
    </sheetView>
  </sheetViews>
  <sheetFormatPr defaultRowHeight="15"/>
  <cols>
    <col min="6" max="6" width="11" customWidth="1"/>
  </cols>
  <sheetData>
    <row r="1" spans="1:9" ht="37.5">
      <c r="A1" s="478" t="s">
        <v>132</v>
      </c>
      <c r="B1" s="479"/>
      <c r="C1" s="479"/>
      <c r="D1" s="479"/>
      <c r="E1" s="479"/>
      <c r="F1" s="479"/>
      <c r="G1" s="479"/>
      <c r="H1" s="479"/>
      <c r="I1" s="480"/>
    </row>
    <row r="2" spans="1:9" ht="19.5">
      <c r="A2" s="87"/>
      <c r="B2" s="88"/>
      <c r="C2" s="88"/>
      <c r="D2" s="88"/>
      <c r="E2" s="45"/>
      <c r="F2" s="45"/>
      <c r="G2" s="45"/>
      <c r="H2" s="45"/>
      <c r="I2" s="45"/>
    </row>
    <row r="3" spans="1:9" ht="15" customHeight="1">
      <c r="A3" s="403" t="s">
        <v>1</v>
      </c>
      <c r="B3" s="403"/>
      <c r="C3" s="403"/>
      <c r="D3" s="403"/>
      <c r="E3" s="45"/>
      <c r="F3" s="45"/>
      <c r="G3" s="45"/>
      <c r="H3" s="45"/>
      <c r="I3" s="45"/>
    </row>
    <row r="4" spans="1:9" ht="15" customHeight="1">
      <c r="A4" s="403"/>
      <c r="B4" s="403"/>
      <c r="C4" s="403"/>
      <c r="D4" s="403"/>
      <c r="E4" s="379" t="s">
        <v>50</v>
      </c>
      <c r="F4" s="380"/>
      <c r="G4" s="45"/>
      <c r="H4" s="372" t="s">
        <v>3</v>
      </c>
      <c r="I4" s="372"/>
    </row>
    <row r="5" spans="1:9" ht="15" customHeight="1">
      <c r="A5" s="483"/>
      <c r="B5" s="483"/>
      <c r="C5" s="483"/>
      <c r="D5" s="483"/>
      <c r="E5" s="381"/>
      <c r="F5" s="382"/>
      <c r="G5" s="14"/>
      <c r="H5" s="310"/>
      <c r="I5" s="310"/>
    </row>
    <row r="6" spans="1:9" ht="51">
      <c r="A6" s="15" t="s">
        <v>43</v>
      </c>
      <c r="B6" s="54" t="s">
        <v>51</v>
      </c>
      <c r="C6" s="54" t="s">
        <v>52</v>
      </c>
      <c r="D6" s="54" t="s">
        <v>6</v>
      </c>
      <c r="E6" s="54" t="s">
        <v>53</v>
      </c>
      <c r="F6" s="54" t="s">
        <v>54</v>
      </c>
      <c r="G6" s="313"/>
      <c r="H6" s="65" t="s">
        <v>12</v>
      </c>
      <c r="I6" s="65" t="s">
        <v>13</v>
      </c>
    </row>
    <row r="7" spans="1:9" ht="15.75" customHeight="1">
      <c r="A7" s="58" t="s">
        <v>84</v>
      </c>
      <c r="B7" s="55">
        <v>2</v>
      </c>
      <c r="C7" s="55">
        <v>1</v>
      </c>
      <c r="D7" s="318" t="s">
        <v>55</v>
      </c>
      <c r="E7" s="122">
        <f>((('[1]THE EDGE 600'!P7*'[1]MARK UP FOR RETAIL'!$D$11)*'[1]MARK UP FOR RETAIL'!$D$9)*'[1]MARK UP FOR RETAIL'!$D$5)+'[1]MARK UP FOR RETAIL'!$G$5</f>
        <v>1859.8799999999999</v>
      </c>
      <c r="F7" s="122">
        <f>((('[1]THE EDGE 600'!Q7*'[1]MARK UP FOR RETAIL'!$D$11)*'[1]MARK UP FOR RETAIL'!$D$9)*'[1]MARK UP FOR RETAIL'!$D$5)+'[1]MARK UP FOR RETAIL'!$G$5</f>
        <v>2128.2000000000003</v>
      </c>
      <c r="G7" s="314"/>
      <c r="H7" s="122">
        <f>('[1]THE EDGE 600'!S7*'[1]MARK UP FOR RETAIL'!$D$11)*'[1]MARK UP FOR RETAIL'!$D$5</f>
        <v>680.16</v>
      </c>
      <c r="I7" s="122">
        <f>('[1]THE EDGE 600'!T7*'[1]MARK UP FOR RETAIL'!$D$11)*'[1]MARK UP FOR RETAIL'!$D$5</f>
        <v>750.3599999999999</v>
      </c>
    </row>
    <row r="8" spans="1:9" ht="15.75">
      <c r="A8" s="58" t="s">
        <v>85</v>
      </c>
      <c r="B8" s="55">
        <v>2</v>
      </c>
      <c r="C8" s="55">
        <v>1</v>
      </c>
      <c r="D8" s="319"/>
      <c r="E8" s="122">
        <f>((('[1]THE EDGE 600'!P8*'[1]MARK UP FOR RETAIL'!$D$11)*'[1]MARK UP FOR RETAIL'!$D$9)*'[1]MARK UP FOR RETAIL'!$D$5)+'[1]MARK UP FOR RETAIL'!$G$5</f>
        <v>2117.2799999999997</v>
      </c>
      <c r="F8" s="122">
        <f>((('[1]THE EDGE 600'!Q8*'[1]MARK UP FOR RETAIL'!$D$11)*'[1]MARK UP FOR RETAIL'!$D$9)*'[1]MARK UP FOR RETAIL'!$D$5)+'[1]MARK UP FOR RETAIL'!$G$5</f>
        <v>2424.6</v>
      </c>
      <c r="G8" s="314"/>
      <c r="H8" s="122">
        <f>('[1]THE EDGE 600'!S8*'[1]MARK UP FOR RETAIL'!$D$11)*'[1]MARK UP FOR RETAIL'!$D$5</f>
        <v>761.28000000000009</v>
      </c>
      <c r="I8" s="122">
        <f>('[1]THE EDGE 600'!T8*'[1]MARK UP FOR RETAIL'!$D$11)*'[1]MARK UP FOR RETAIL'!$D$5</f>
        <v>836.16</v>
      </c>
    </row>
    <row r="9" spans="1:9" ht="15.75">
      <c r="A9" s="58" t="s">
        <v>86</v>
      </c>
      <c r="B9" s="55">
        <v>2</v>
      </c>
      <c r="C9" s="55">
        <v>1</v>
      </c>
      <c r="D9" s="319"/>
      <c r="E9" s="122">
        <f>((('[1]THE EDGE 600'!P9*'[1]MARK UP FOR RETAIL'!$D$11)*'[1]MARK UP FOR RETAIL'!$D$9)*'[1]MARK UP FOR RETAIL'!$D$5)+'[1]MARK UP FOR RETAIL'!$G$5</f>
        <v>2376.2400000000002</v>
      </c>
      <c r="F9" s="122">
        <f>((('[1]THE EDGE 600'!Q9*'[1]MARK UP FOR RETAIL'!$D$11)*'[1]MARK UP FOR RETAIL'!$D$9)*'[1]MARK UP FOR RETAIL'!$D$5)+'[1]MARK UP FOR RETAIL'!$G$5</f>
        <v>2721</v>
      </c>
      <c r="G9" s="314"/>
      <c r="H9" s="122">
        <f>('[1]THE EDGE 600'!S9*'[1]MARK UP FOR RETAIL'!$D$11)*'[1]MARK UP FOR RETAIL'!$D$5</f>
        <v>845.52</v>
      </c>
      <c r="I9" s="122">
        <f>('[1]THE EDGE 600'!T9*'[1]MARK UP FOR RETAIL'!$D$11)*'[1]MARK UP FOR RETAIL'!$D$5</f>
        <v>928.2</v>
      </c>
    </row>
    <row r="10" spans="1:9" ht="15.75">
      <c r="A10" s="58" t="s">
        <v>87</v>
      </c>
      <c r="B10" s="55">
        <v>2</v>
      </c>
      <c r="C10" s="55">
        <v>1</v>
      </c>
      <c r="D10" s="319"/>
      <c r="E10" s="122">
        <f>((('[1]THE EDGE 600'!P10*'[1]MARK UP FOR RETAIL'!$D$11)*'[1]MARK UP FOR RETAIL'!$D$9)*'[1]MARK UP FOR RETAIL'!$D$5)+'[1]MARK UP FOR RETAIL'!$G$5</f>
        <v>2633.64</v>
      </c>
      <c r="F10" s="122">
        <f>((('[1]THE EDGE 600'!Q10*'[1]MARK UP FOR RETAIL'!$D$11)*'[1]MARK UP FOR RETAIL'!$D$9)*'[1]MARK UP FOR RETAIL'!$D$5)+'[1]MARK UP FOR RETAIL'!$G$5</f>
        <v>3017.4</v>
      </c>
      <c r="G10" s="314"/>
      <c r="H10" s="122">
        <f>('[1]THE EDGE 600'!S10*'[1]MARK UP FOR RETAIL'!$D$11)*'[1]MARK UP FOR RETAIL'!$D$5</f>
        <v>942.24</v>
      </c>
      <c r="I10" s="122">
        <f>('[1]THE EDGE 600'!T10*'[1]MARK UP FOR RETAIL'!$D$11)*'[1]MARK UP FOR RETAIL'!$D$5</f>
        <v>1035.8399999999999</v>
      </c>
    </row>
    <row r="11" spans="1:9" ht="15.75">
      <c r="A11" s="58" t="s">
        <v>88</v>
      </c>
      <c r="B11" s="55">
        <v>2</v>
      </c>
      <c r="C11" s="55">
        <v>1</v>
      </c>
      <c r="D11" s="319"/>
      <c r="E11" s="122">
        <f>((('[1]THE EDGE 600'!P11*'[1]MARK UP FOR RETAIL'!$D$11)*'[1]MARK UP FOR RETAIL'!$D$9)*'[1]MARK UP FOR RETAIL'!$D$5)+'[1]MARK UP FOR RETAIL'!$G$5</f>
        <v>2891.04</v>
      </c>
      <c r="F11" s="122">
        <f>((('[1]THE EDGE 600'!Q11*'[1]MARK UP FOR RETAIL'!$D$11)*'[1]MARK UP FOR RETAIL'!$D$9)*'[1]MARK UP FOR RETAIL'!$D$5)+'[1]MARK UP FOR RETAIL'!$G$5</f>
        <v>3313.8</v>
      </c>
      <c r="G11" s="314"/>
      <c r="H11" s="122">
        <f>('[1]THE EDGE 600'!S11*'[1]MARK UP FOR RETAIL'!$D$11)*'[1]MARK UP FOR RETAIL'!$D$5</f>
        <v>1023.3599999999999</v>
      </c>
      <c r="I11" s="122">
        <f>('[1]THE EDGE 600'!T11*'[1]MARK UP FOR RETAIL'!$D$11)*'[1]MARK UP FOR RETAIL'!$D$5</f>
        <v>1126.32</v>
      </c>
    </row>
    <row r="12" spans="1:9" ht="15.75">
      <c r="A12" s="58" t="s">
        <v>89</v>
      </c>
      <c r="B12" s="55">
        <v>2</v>
      </c>
      <c r="C12" s="55">
        <v>1</v>
      </c>
      <c r="D12" s="319"/>
      <c r="E12" s="122">
        <f>((('[1]THE EDGE 600'!P12*'[1]MARK UP FOR RETAIL'!$D$11)*'[1]MARK UP FOR RETAIL'!$D$9)*'[1]MARK UP FOR RETAIL'!$D$5)+'[1]MARK UP FOR RETAIL'!$G$5</f>
        <v>3153.1200000000003</v>
      </c>
      <c r="F12" s="122">
        <f>((('[1]THE EDGE 600'!Q12*'[1]MARK UP FOR RETAIL'!$D$11)*'[1]MARK UP FOR RETAIL'!$D$9)*'[1]MARK UP FOR RETAIL'!$D$5)+'[1]MARK UP FOR RETAIL'!$G$5</f>
        <v>3614.88</v>
      </c>
      <c r="G12" s="314"/>
      <c r="H12" s="122">
        <f>('[1]THE EDGE 600'!S12*'[1]MARK UP FOR RETAIL'!$D$11)*'[1]MARK UP FOR RETAIL'!$D$5</f>
        <v>1116.96</v>
      </c>
      <c r="I12" s="122">
        <f>('[1]THE EDGE 600'!T12*'[1]MARK UP FOR RETAIL'!$D$11)*'[1]MARK UP FOR RETAIL'!$D$5</f>
        <v>1227.72</v>
      </c>
    </row>
    <row r="13" spans="1:9" ht="15.75">
      <c r="A13" s="58" t="s">
        <v>90</v>
      </c>
      <c r="B13" s="55">
        <v>2</v>
      </c>
      <c r="C13" s="55">
        <v>1</v>
      </c>
      <c r="D13" s="320"/>
      <c r="E13" s="122">
        <f>((('[1]THE EDGE 600'!P13*'[1]MARK UP FOR RETAIL'!$D$11)*'[1]MARK UP FOR RETAIL'!$D$9)*'[1]MARK UP FOR RETAIL'!$D$5)+'[1]MARK UP FOR RETAIL'!$G$5</f>
        <v>3429.24</v>
      </c>
      <c r="F13" s="122">
        <f>((('[1]THE EDGE 600'!Q13*'[1]MARK UP FOR RETAIL'!$D$11)*'[1]MARK UP FOR RETAIL'!$D$9)*'[1]MARK UP FOR RETAIL'!$D$5)+'[1]MARK UP FOR RETAIL'!$G$5</f>
        <v>3931.56</v>
      </c>
      <c r="G13" s="314"/>
      <c r="H13" s="122">
        <f>('[1]THE EDGE 600'!S13*'[1]MARK UP FOR RETAIL'!$D$11)*'[1]MARK UP FOR RETAIL'!$D$5</f>
        <v>1201.2</v>
      </c>
      <c r="I13" s="122">
        <f>('[1]THE EDGE 600'!T13*'[1]MARK UP FOR RETAIL'!$D$11)*'[1]MARK UP FOR RETAIL'!$D$5</f>
        <v>1318.2</v>
      </c>
    </row>
    <row r="14" spans="1:9" ht="15.75" customHeight="1">
      <c r="A14" s="468" t="s">
        <v>56</v>
      </c>
      <c r="B14" s="469"/>
      <c r="C14" s="469"/>
      <c r="D14" s="470"/>
      <c r="E14" s="335">
        <f>(('[1]THE EDGE 600'!P14*'[1]MARK UP FOR RETAIL'!$D$11)*'[1]MARK UP FOR RETAIL'!$D$9)*'[1]MARK UP FOR RETAIL'!$D$5</f>
        <v>271.44</v>
      </c>
      <c r="F14" s="337"/>
      <c r="G14" s="315"/>
      <c r="H14" s="122">
        <f>('[1]THE EDGE 600'!S14*'[1]MARK UP FOR RETAIL'!$D$11)*'[1]MARK UP FOR RETAIL'!$D$5</f>
        <v>134.16</v>
      </c>
      <c r="I14" s="122">
        <f>('[1]THE EDGE 600'!T14*'[1]MARK UP FOR RETAIL'!$D$11)*'[1]MARK UP FOR RETAIL'!$D$5</f>
        <v>148.20000000000002</v>
      </c>
    </row>
    <row r="17" spans="1:9">
      <c r="A17" s="89"/>
      <c r="B17" s="89"/>
      <c r="C17" s="89"/>
      <c r="D17" s="89"/>
      <c r="E17" s="89"/>
      <c r="F17" s="89"/>
      <c r="G17" s="89"/>
      <c r="H17" s="89"/>
      <c r="I17" s="89"/>
    </row>
    <row r="19" spans="1:9" ht="20.25">
      <c r="A19" s="371" t="s">
        <v>133</v>
      </c>
      <c r="B19" s="371"/>
      <c r="C19" s="371"/>
      <c r="D19" s="371"/>
      <c r="E19" s="371"/>
      <c r="F19" s="371"/>
      <c r="G19" s="90"/>
      <c r="H19" s="90"/>
      <c r="I19" s="90"/>
    </row>
    <row r="20" spans="1:9" ht="20.25">
      <c r="A20" s="371"/>
      <c r="B20" s="371"/>
      <c r="C20" s="371"/>
      <c r="D20" s="371"/>
      <c r="E20" s="371"/>
      <c r="F20" s="371"/>
      <c r="G20" s="90"/>
      <c r="H20" s="90"/>
      <c r="I20" s="90"/>
    </row>
    <row r="21" spans="1:9" ht="20.25">
      <c r="A21" s="371"/>
      <c r="B21" s="371"/>
      <c r="C21" s="371"/>
      <c r="D21" s="371"/>
      <c r="E21" s="371"/>
      <c r="F21" s="371"/>
      <c r="G21" s="90"/>
      <c r="H21" s="90"/>
      <c r="I21" s="90"/>
    </row>
    <row r="22" spans="1:9" ht="20.25">
      <c r="A22" s="47" t="s">
        <v>58</v>
      </c>
      <c r="B22" s="48"/>
      <c r="C22" s="48"/>
      <c r="D22" s="48"/>
      <c r="E22" s="48"/>
      <c r="F22" s="47"/>
      <c r="G22" s="49"/>
      <c r="H22" s="49"/>
      <c r="I22" s="49"/>
    </row>
    <row r="23" spans="1:9" ht="20.25">
      <c r="A23" s="47" t="s">
        <v>59</v>
      </c>
      <c r="B23" s="48"/>
      <c r="C23" s="48"/>
      <c r="D23" s="48"/>
      <c r="E23" s="48"/>
      <c r="F23" s="47"/>
      <c r="G23" s="49"/>
      <c r="H23" s="49"/>
      <c r="I23" s="49"/>
    </row>
    <row r="24" spans="1:9" ht="20.25">
      <c r="A24" s="50" t="s">
        <v>134</v>
      </c>
      <c r="B24" s="48"/>
      <c r="C24" s="48"/>
      <c r="D24" s="48"/>
      <c r="E24" s="48"/>
      <c r="F24" s="47"/>
      <c r="G24" s="49"/>
      <c r="H24" s="49"/>
      <c r="I24" s="49"/>
    </row>
    <row r="25" spans="1:9" ht="15.75">
      <c r="A25" s="50" t="s">
        <v>61</v>
      </c>
      <c r="B25" s="51"/>
      <c r="C25" s="51"/>
      <c r="D25" s="52"/>
      <c r="E25" s="52"/>
      <c r="F25" s="50"/>
      <c r="G25" s="45"/>
      <c r="H25" s="45"/>
      <c r="I25" s="45"/>
    </row>
    <row r="26" spans="1:9" ht="15.75">
      <c r="A26" s="50" t="s">
        <v>497</v>
      </c>
      <c r="B26" s="51"/>
      <c r="C26" s="51"/>
      <c r="D26" s="52"/>
      <c r="E26" s="52"/>
      <c r="F26" s="50"/>
      <c r="G26" s="45"/>
      <c r="H26" s="45"/>
      <c r="I26" s="45"/>
    </row>
    <row r="27" spans="1:9" ht="15.75">
      <c r="A27" s="50" t="s">
        <v>62</v>
      </c>
      <c r="B27" s="51"/>
      <c r="C27" s="51"/>
      <c r="D27" s="52"/>
      <c r="E27" s="52"/>
      <c r="F27" s="50"/>
      <c r="G27" s="45"/>
      <c r="H27" s="45"/>
      <c r="I27" s="45"/>
    </row>
    <row r="28" spans="1:9" ht="15.75">
      <c r="A28" s="50" t="s">
        <v>63</v>
      </c>
    </row>
    <row r="29" spans="1:9" ht="15.75">
      <c r="A29" s="50" t="s">
        <v>64</v>
      </c>
    </row>
    <row r="33" spans="1:9" ht="15" customHeight="1">
      <c r="A33" s="482" t="s">
        <v>498</v>
      </c>
      <c r="B33" s="482"/>
      <c r="C33" s="482"/>
      <c r="D33" s="482"/>
      <c r="E33" s="482"/>
      <c r="F33" s="482"/>
      <c r="G33" s="482"/>
      <c r="H33" s="482"/>
      <c r="I33" s="482"/>
    </row>
    <row r="34" spans="1:9" ht="15" customHeight="1">
      <c r="A34" s="482"/>
      <c r="B34" s="482"/>
      <c r="C34" s="482"/>
      <c r="D34" s="482"/>
      <c r="E34" s="482"/>
      <c r="F34" s="482"/>
      <c r="G34" s="482"/>
      <c r="H34" s="482"/>
      <c r="I34" s="482"/>
    </row>
    <row r="35" spans="1:9" ht="15" customHeight="1">
      <c r="A35" s="482"/>
      <c r="B35" s="482"/>
      <c r="C35" s="482"/>
      <c r="D35" s="482"/>
      <c r="E35" s="482"/>
      <c r="F35" s="482"/>
      <c r="G35" s="482"/>
      <c r="H35" s="482"/>
      <c r="I35" s="482"/>
    </row>
  </sheetData>
  <mergeCells count="10">
    <mergeCell ref="A1:I1"/>
    <mergeCell ref="H4:I5"/>
    <mergeCell ref="G6:G14"/>
    <mergeCell ref="D7:D13"/>
    <mergeCell ref="A33:I35"/>
    <mergeCell ref="A19:F21"/>
    <mergeCell ref="A14:D14"/>
    <mergeCell ref="E14:F14"/>
    <mergeCell ref="A3:D5"/>
    <mergeCell ref="E4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30" sqref="A30:K30"/>
    </sheetView>
  </sheetViews>
  <sheetFormatPr defaultRowHeight="15"/>
  <sheetData>
    <row r="1" spans="1:11" ht="45.75">
      <c r="A1" s="484" t="s">
        <v>135</v>
      </c>
      <c r="B1" s="485"/>
      <c r="C1" s="485"/>
      <c r="D1" s="485"/>
      <c r="E1" s="485"/>
      <c r="F1" s="485"/>
      <c r="G1" s="485"/>
      <c r="H1" s="485"/>
      <c r="I1" s="485"/>
      <c r="J1" s="485"/>
      <c r="K1" s="486"/>
    </row>
    <row r="2" spans="1:11" ht="20.2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5.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>
      <c r="A4" s="403" t="s">
        <v>1</v>
      </c>
      <c r="B4" s="403"/>
      <c r="C4" s="403"/>
      <c r="D4" s="403"/>
      <c r="E4" s="92"/>
      <c r="F4" s="13"/>
      <c r="G4" s="13"/>
      <c r="H4" s="13"/>
    </row>
    <row r="5" spans="1:11" ht="15" customHeight="1">
      <c r="A5" s="403"/>
      <c r="B5" s="403"/>
      <c r="C5" s="403"/>
      <c r="D5" s="403"/>
      <c r="E5" s="362" t="s">
        <v>136</v>
      </c>
      <c r="F5" s="406"/>
      <c r="G5" s="363"/>
      <c r="H5" s="13"/>
      <c r="J5" s="309"/>
      <c r="K5" s="410"/>
    </row>
    <row r="6" spans="1:11" ht="14.25" customHeight="1">
      <c r="A6" s="483"/>
      <c r="B6" s="483"/>
      <c r="C6" s="483"/>
      <c r="D6" s="483"/>
      <c r="E6" s="407"/>
      <c r="F6" s="408"/>
      <c r="G6" s="409"/>
      <c r="H6" s="13"/>
      <c r="J6" s="411"/>
      <c r="K6" s="411"/>
    </row>
    <row r="7" spans="1:11" ht="50.25" customHeight="1">
      <c r="A7" s="15" t="s">
        <v>43</v>
      </c>
      <c r="B7" s="311" t="s">
        <v>5</v>
      </c>
      <c r="C7" s="312"/>
      <c r="D7" s="54" t="s">
        <v>6</v>
      </c>
      <c r="E7" s="388" t="s">
        <v>137</v>
      </c>
      <c r="F7" s="388"/>
      <c r="G7" s="388"/>
      <c r="H7" s="54" t="s">
        <v>10</v>
      </c>
      <c r="I7" s="93"/>
      <c r="J7" s="763" t="s">
        <v>3</v>
      </c>
      <c r="K7" s="764"/>
    </row>
    <row r="8" spans="1:11" ht="15.75">
      <c r="A8" s="58" t="s">
        <v>82</v>
      </c>
      <c r="B8" s="316">
        <v>1</v>
      </c>
      <c r="C8" s="317"/>
      <c r="D8" s="318" t="s">
        <v>81</v>
      </c>
      <c r="E8" s="335">
        <f>((('[2]6'' FEATURED DWARF WALL'!R8*'[2]MARK UP FOR RETAIL'!$D$9)*'[2]MARK UP FOR RETAIL'!$D$11)*'[2]MARK UP FOR RETAIL'!$D$5)+'[2]MARK UP FOR RETAIL'!$G$5</f>
        <v>795.42</v>
      </c>
      <c r="F8" s="336"/>
      <c r="G8" s="337"/>
      <c r="H8" s="43">
        <f>(('[2]6'' FEATURED DWARF WALL'!U8*'[2]MARK UP FOR RETAIL'!$D$10)*'[2]MARK UP FOR RETAIL'!$D$11)*'[2]MARK UP FOR RETAIL'!$D$7</f>
        <v>103.68</v>
      </c>
      <c r="I8" s="94"/>
      <c r="J8" s="423">
        <f>('[2]6'' FEATURED DWARF WALL'!W8*'[2]MARK UP FOR RETAIL'!$D$11)*'[2]MARK UP FOR RETAIL'!$D$5</f>
        <v>213.84000000000003</v>
      </c>
      <c r="K8" s="424"/>
    </row>
    <row r="9" spans="1:11" ht="15.75">
      <c r="A9" s="58" t="s">
        <v>83</v>
      </c>
      <c r="B9" s="316">
        <v>1</v>
      </c>
      <c r="C9" s="317"/>
      <c r="D9" s="319"/>
      <c r="E9" s="335">
        <f>((('[2]6'' FEATURED DWARF WALL'!R9*'[2]MARK UP FOR RETAIL'!$D$9)*'[2]MARK UP FOR RETAIL'!$D$11)*'[2]MARK UP FOR RETAIL'!$D$5)+'[2]MARK UP FOR RETAIL'!$G$5</f>
        <v>891.00000000000011</v>
      </c>
      <c r="F9" s="336"/>
      <c r="G9" s="337"/>
      <c r="H9" s="43">
        <f>(('[2]6'' FEATURED DWARF WALL'!U9*'[2]MARK UP FOR RETAIL'!$D$10)*'[2]MARK UP FOR RETAIL'!$D$11)*'[2]MARK UP FOR RETAIL'!$D$7</f>
        <v>123.12000000000002</v>
      </c>
      <c r="I9" s="94"/>
      <c r="J9" s="423">
        <f>('[2]6'' FEATURED DWARF WALL'!W9*'[2]MARK UP FOR RETAIL'!$D$11)*'[2]MARK UP FOR RETAIL'!$D$5</f>
        <v>254.34000000000003</v>
      </c>
      <c r="K9" s="424"/>
    </row>
    <row r="10" spans="1:11" ht="15.75">
      <c r="A10" s="58" t="s">
        <v>84</v>
      </c>
      <c r="B10" s="316">
        <v>1</v>
      </c>
      <c r="C10" s="317"/>
      <c r="D10" s="319"/>
      <c r="E10" s="335">
        <f>((('[2]6'' FEATURED DWARF WALL'!R10*'[2]MARK UP FOR RETAIL'!$D$9)*'[2]MARK UP FOR RETAIL'!$D$11)*'[2]MARK UP FOR RETAIL'!$D$5)+'[2]MARK UP FOR RETAIL'!$G$5</f>
        <v>996.30000000000007</v>
      </c>
      <c r="F10" s="336"/>
      <c r="G10" s="337"/>
      <c r="H10" s="43">
        <f>(('[2]6'' FEATURED DWARF WALL'!U10*'[2]MARK UP FOR RETAIL'!$D$10)*'[2]MARK UP FOR RETAIL'!$D$11)*'[2]MARK UP FOR RETAIL'!$D$7</f>
        <v>137.70000000000002</v>
      </c>
      <c r="I10" s="94"/>
      <c r="J10" s="423">
        <f>('[2]6'' FEATURED DWARF WALL'!W10*'[2]MARK UP FOR RETAIL'!$D$11)*'[2]MARK UP FOR RETAIL'!$D$5</f>
        <v>306.18</v>
      </c>
      <c r="K10" s="424"/>
    </row>
    <row r="11" spans="1:11" ht="15.75">
      <c r="A11" s="58" t="s">
        <v>85</v>
      </c>
      <c r="B11" s="316">
        <v>2</v>
      </c>
      <c r="C11" s="317"/>
      <c r="D11" s="319"/>
      <c r="E11" s="335">
        <f>((('[2]6'' FEATURED DWARF WALL'!R11*'[2]MARK UP FOR RETAIL'!$D$9)*'[2]MARK UP FOR RETAIL'!$D$11)*'[2]MARK UP FOR RETAIL'!$D$5)+'[2]MARK UP FOR RETAIL'!$G$5</f>
        <v>1176.1199999999999</v>
      </c>
      <c r="F11" s="336"/>
      <c r="G11" s="337"/>
      <c r="H11" s="43">
        <f>(('[2]6'' FEATURED DWARF WALL'!U11*'[2]MARK UP FOR RETAIL'!$D$10)*'[2]MARK UP FOR RETAIL'!$D$11)*'[2]MARK UP FOR RETAIL'!$D$7</f>
        <v>155.51999999999998</v>
      </c>
      <c r="I11" s="94"/>
      <c r="J11" s="423">
        <f>('[2]6'' FEATURED DWARF WALL'!W11*'[2]MARK UP FOR RETAIL'!$D$11)*'[2]MARK UP FOR RETAIL'!$D$5</f>
        <v>379.08000000000004</v>
      </c>
      <c r="K11" s="424"/>
    </row>
    <row r="12" spans="1:11" ht="15.75">
      <c r="A12" s="58" t="s">
        <v>86</v>
      </c>
      <c r="B12" s="316">
        <v>2</v>
      </c>
      <c r="C12" s="317"/>
      <c r="D12" s="319"/>
      <c r="E12" s="335">
        <f>((('[2]6'' FEATURED DWARF WALL'!R12*'[2]MARK UP FOR RETAIL'!$D$9)*'[2]MARK UP FOR RETAIL'!$D$11)*'[2]MARK UP FOR RETAIL'!$D$5)+'[2]MARK UP FOR RETAIL'!$G$5</f>
        <v>1367.28</v>
      </c>
      <c r="F12" s="336"/>
      <c r="G12" s="337"/>
      <c r="H12" s="43">
        <f>(('[2]6'' FEATURED DWARF WALL'!U12*'[2]MARK UP FOR RETAIL'!$D$10)*'[2]MARK UP FOR RETAIL'!$D$11)*'[2]MARK UP FOR RETAIL'!$D$7</f>
        <v>168.48000000000002</v>
      </c>
      <c r="I12" s="94"/>
      <c r="J12" s="423">
        <f>('[2]6'' FEATURED DWARF WALL'!W12*'[2]MARK UP FOR RETAIL'!$D$11)*'[2]MARK UP FOR RETAIL'!$D$5</f>
        <v>484.38000000000005</v>
      </c>
      <c r="K12" s="424"/>
    </row>
    <row r="13" spans="1:11" ht="15.75">
      <c r="A13" s="58" t="s">
        <v>87</v>
      </c>
      <c r="B13" s="316">
        <v>3</v>
      </c>
      <c r="C13" s="317"/>
      <c r="D13" s="319"/>
      <c r="E13" s="335">
        <f>((('[2]6'' FEATURED DWARF WALL'!R13*'[2]MARK UP FOR RETAIL'!$D$9)*'[2]MARK UP FOR RETAIL'!$D$11)*'[2]MARK UP FOR RETAIL'!$D$5)+'[2]MARK UP FOR RETAIL'!$G$5</f>
        <v>1568.16</v>
      </c>
      <c r="F13" s="336"/>
      <c r="G13" s="337"/>
      <c r="H13" s="43">
        <f>(('[2]6'' FEATURED DWARF WALL'!U13*'[2]MARK UP FOR RETAIL'!$D$10)*'[2]MARK UP FOR RETAIL'!$D$11)*'[2]MARK UP FOR RETAIL'!$D$7</f>
        <v>183.06</v>
      </c>
      <c r="I13" s="94"/>
      <c r="J13" s="423">
        <f>('[2]6'' FEATURED DWARF WALL'!W13*'[2]MARK UP FOR RETAIL'!$D$11)*'[2]MARK UP FOR RETAIL'!$D$5</f>
        <v>586.44000000000005</v>
      </c>
      <c r="K13" s="424"/>
    </row>
    <row r="14" spans="1:11" ht="15.75">
      <c r="A14" s="58" t="s">
        <v>88</v>
      </c>
      <c r="B14" s="316">
        <v>3</v>
      </c>
      <c r="C14" s="317"/>
      <c r="D14" s="319"/>
      <c r="E14" s="335">
        <f>((('[2]6'' FEATURED DWARF WALL'!R14*'[2]MARK UP FOR RETAIL'!$D$9)*'[2]MARK UP FOR RETAIL'!$D$11)*'[2]MARK UP FOR RETAIL'!$D$5)+'[2]MARK UP FOR RETAIL'!$G$5</f>
        <v>1770.66</v>
      </c>
      <c r="F14" s="336"/>
      <c r="G14" s="337"/>
      <c r="H14" s="43">
        <f>(('[2]6'' FEATURED DWARF WALL'!U14*'[2]MARK UP FOR RETAIL'!$D$10)*'[2]MARK UP FOR RETAIL'!$D$11)*'[2]MARK UP FOR RETAIL'!$D$7</f>
        <v>199.26000000000002</v>
      </c>
      <c r="I14" s="94"/>
      <c r="J14" s="423">
        <f>('[2]6'' FEATURED DWARF WALL'!W14*'[2]MARK UP FOR RETAIL'!$D$11)*'[2]MARK UP FOR RETAIL'!$D$5</f>
        <v>688.5</v>
      </c>
      <c r="K14" s="424"/>
    </row>
    <row r="15" spans="1:11" ht="15.75">
      <c r="A15" s="58" t="s">
        <v>89</v>
      </c>
      <c r="B15" s="316">
        <v>4</v>
      </c>
      <c r="C15" s="317"/>
      <c r="D15" s="319"/>
      <c r="E15" s="335">
        <f>((('[2]6'' FEATURED DWARF WALL'!R15*'[2]MARK UP FOR RETAIL'!$D$9)*'[2]MARK UP FOR RETAIL'!$D$11)*'[2]MARK UP FOR RETAIL'!$D$5)+'[2]MARK UP FOR RETAIL'!$G$5</f>
        <v>1981.26</v>
      </c>
      <c r="F15" s="336"/>
      <c r="G15" s="337"/>
      <c r="H15" s="43">
        <f>(('[2]6'' FEATURED DWARF WALL'!U15*'[2]MARK UP FOR RETAIL'!$D$10)*'[2]MARK UP FOR RETAIL'!$D$11)*'[2]MARK UP FOR RETAIL'!$D$7</f>
        <v>210.60000000000002</v>
      </c>
      <c r="I15" s="94"/>
      <c r="J15" s="423">
        <f>('[2]6'' FEATURED DWARF WALL'!W15*'[2]MARK UP FOR RETAIL'!$D$11)*'[2]MARK UP FOR RETAIL'!$D$5</f>
        <v>827.81999999999994</v>
      </c>
      <c r="K15" s="424"/>
    </row>
    <row r="16" spans="1:11" ht="15.75" customHeight="1">
      <c r="A16" s="61" t="s">
        <v>90</v>
      </c>
      <c r="B16" s="362">
        <v>4</v>
      </c>
      <c r="C16" s="363"/>
      <c r="D16" s="319"/>
      <c r="E16" s="335">
        <f>((('[2]6'' FEATURED DWARF WALL'!R16*'[2]MARK UP FOR RETAIL'!$D$9)*'[2]MARK UP FOR RETAIL'!$D$11)*'[2]MARK UP FOR RETAIL'!$D$5)+'[2]MARK UP FOR RETAIL'!$G$5</f>
        <v>2224.2600000000002</v>
      </c>
      <c r="F16" s="336"/>
      <c r="G16" s="337"/>
      <c r="H16" s="43">
        <f>(('[2]6'' FEATURED DWARF WALL'!U16*'[2]MARK UP FOR RETAIL'!$D$10)*'[2]MARK UP FOR RETAIL'!$D$11)*'[2]MARK UP FOR RETAIL'!$D$7</f>
        <v>228.42</v>
      </c>
      <c r="I16" s="94"/>
      <c r="J16" s="423">
        <f>('[2]6'' FEATURED DWARF WALL'!W16*'[2]MARK UP FOR RETAIL'!$D$11)*'[2]MARK UP FOR RETAIL'!$D$5</f>
        <v>960.66000000000008</v>
      </c>
      <c r="K16" s="424"/>
    </row>
    <row r="17" spans="1:11" ht="15.75">
      <c r="A17" s="338" t="s">
        <v>96</v>
      </c>
      <c r="B17" s="339"/>
      <c r="C17" s="339"/>
      <c r="D17" s="340"/>
      <c r="E17" s="335">
        <f>((('[2]6'' FEATURED DWARF WALL'!R17*'[2]MARK UP FOR RETAIL'!$D$9)*'[2]MARK UP FOR RETAIL'!$D$11)*'[2]MARK UP FOR RETAIL'!$D$5)</f>
        <v>320.76</v>
      </c>
      <c r="F17" s="336"/>
      <c r="G17" s="337"/>
      <c r="H17" s="43">
        <f>(('[2]6'' FEATURED DWARF WALL'!U17*'[2]MARK UP FOR RETAIL'!$D$10)*'[2]MARK UP FOR RETAIL'!$D$11)*'[2]MARK UP FOR RETAIL'!$D$7</f>
        <v>45.360000000000007</v>
      </c>
      <c r="I17" s="95"/>
      <c r="J17" s="423">
        <f>('[2]6'' FEATURED DWARF WALL'!W17*'[2]MARK UP FOR RETAIL'!$D$11)*'[2]MARK UP FOR RETAIL'!$D$5</f>
        <v>115.02000000000001</v>
      </c>
      <c r="K17" s="424"/>
    </row>
    <row r="18" spans="1:11" ht="15.75">
      <c r="A18" s="436" t="s">
        <v>27</v>
      </c>
      <c r="B18" s="437"/>
      <c r="C18" s="437"/>
      <c r="D18" s="437"/>
      <c r="E18" s="439">
        <f>((('[2]6'' FEATURED DWARF WALL'!R18*'[2]MARK UP FOR RETAIL'!$D$9)*'[2]MARK UP FOR RETAIL'!$D$11)*'[2]MARK UP FOR RETAIL'!$D$5)</f>
        <v>-81</v>
      </c>
      <c r="F18" s="487"/>
      <c r="G18" s="440"/>
      <c r="H18" s="20">
        <f>(('[2]6'' FEATURED DWARF WALL'!U18*'[2]MARK UP FOR RETAIL'!$D$10)*'[2]MARK UP FOR RETAIL'!$D$11)*'[2]MARK UP FOR RETAIL'!$D$7</f>
        <v>-14.58</v>
      </c>
      <c r="I18" s="96"/>
      <c r="J18" s="439">
        <f>('[2]6'' FEATURED DWARF WALL'!W18*'[2]MARK UP FOR RETAIL'!$D$11)*'[2]MARK UP FOR RETAIL'!$D$5</f>
        <v>-38.879999999999995</v>
      </c>
      <c r="K18" s="440"/>
    </row>
    <row r="19" spans="1:11" ht="15" customHeight="1"/>
    <row r="20" spans="1:11" ht="15" customHeight="1">
      <c r="A20" s="488" t="s">
        <v>138</v>
      </c>
      <c r="B20" s="488"/>
      <c r="C20" s="488" t="s">
        <v>139</v>
      </c>
      <c r="D20" s="488"/>
      <c r="F20" s="499" t="s">
        <v>140</v>
      </c>
      <c r="G20" s="499"/>
      <c r="H20" s="499"/>
      <c r="I20" s="499"/>
      <c r="J20" s="499"/>
      <c r="K20" s="499"/>
    </row>
    <row r="21" spans="1:11" ht="15" customHeight="1">
      <c r="A21" s="488" t="s">
        <v>141</v>
      </c>
      <c r="B21" s="488"/>
      <c r="C21" s="488" t="s">
        <v>142</v>
      </c>
      <c r="D21" s="488"/>
      <c r="F21" s="499"/>
      <c r="G21" s="499"/>
      <c r="H21" s="499"/>
      <c r="I21" s="499"/>
      <c r="J21" s="499"/>
      <c r="K21" s="499"/>
    </row>
    <row r="22" spans="1:11">
      <c r="A22" s="488" t="s">
        <v>143</v>
      </c>
      <c r="B22" s="488"/>
      <c r="C22" s="488" t="s">
        <v>144</v>
      </c>
      <c r="D22" s="488"/>
      <c r="E22" s="97"/>
      <c r="F22" s="499"/>
      <c r="G22" s="499"/>
      <c r="H22" s="499"/>
      <c r="I22" s="499"/>
      <c r="J22" s="499"/>
      <c r="K22" s="499"/>
    </row>
    <row r="23" spans="1:11">
      <c r="A23" s="492" t="s">
        <v>145</v>
      </c>
      <c r="B23" s="492"/>
      <c r="C23" s="492" t="s">
        <v>146</v>
      </c>
      <c r="D23" s="492"/>
      <c r="F23" s="499"/>
      <c r="G23" s="499"/>
      <c r="H23" s="499"/>
      <c r="I23" s="499"/>
      <c r="J23" s="499"/>
      <c r="K23" s="499"/>
    </row>
    <row r="24" spans="1:11">
      <c r="A24" s="492" t="s">
        <v>147</v>
      </c>
      <c r="B24" s="492"/>
      <c r="C24" s="492" t="s">
        <v>148</v>
      </c>
      <c r="D24" s="492"/>
      <c r="F24" s="499"/>
      <c r="G24" s="499"/>
      <c r="H24" s="499"/>
      <c r="I24" s="499"/>
      <c r="J24" s="499"/>
      <c r="K24" s="499"/>
    </row>
    <row r="25" spans="1:11" ht="40.5" customHeight="1">
      <c r="F25" s="499"/>
      <c r="G25" s="499"/>
      <c r="H25" s="499"/>
      <c r="I25" s="499"/>
      <c r="J25" s="499"/>
      <c r="K25" s="499"/>
    </row>
    <row r="26" spans="1:11">
      <c r="F26" s="499"/>
      <c r="G26" s="499"/>
      <c r="H26" s="499"/>
      <c r="I26" s="499"/>
      <c r="J26" s="499"/>
      <c r="K26" s="499"/>
    </row>
    <row r="28" spans="1:11" ht="8.25" customHeight="1"/>
    <row r="29" spans="1:11" ht="23.25" hidden="1" customHeight="1"/>
    <row r="30" spans="1:11" ht="48" customHeight="1">
      <c r="A30" s="489" t="s">
        <v>149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1"/>
    </row>
    <row r="31" spans="1:11" ht="69.75" customHeight="1">
      <c r="A31" s="493" t="s">
        <v>150</v>
      </c>
      <c r="B31" s="494"/>
      <c r="C31" s="494"/>
      <c r="D31" s="494"/>
      <c r="E31" s="494"/>
      <c r="F31" s="494"/>
      <c r="G31" s="494"/>
      <c r="H31" s="494"/>
      <c r="I31" s="494"/>
      <c r="J31" s="494"/>
      <c r="K31" s="495"/>
    </row>
    <row r="32" spans="1:11" ht="46.5" customHeight="1">
      <c r="A32" s="496"/>
      <c r="B32" s="497"/>
      <c r="C32" s="497"/>
      <c r="D32" s="497"/>
      <c r="E32" s="497"/>
      <c r="F32" s="497"/>
      <c r="G32" s="497"/>
      <c r="H32" s="497"/>
      <c r="I32" s="497"/>
      <c r="J32" s="497"/>
      <c r="K32" s="498"/>
    </row>
  </sheetData>
  <mergeCells count="54">
    <mergeCell ref="J9:K9"/>
    <mergeCell ref="J8:K8"/>
    <mergeCell ref="J7:K7"/>
    <mergeCell ref="J18:K18"/>
    <mergeCell ref="J17:K17"/>
    <mergeCell ref="J16:K16"/>
    <mergeCell ref="J15:K15"/>
    <mergeCell ref="J14:K14"/>
    <mergeCell ref="J13:K13"/>
    <mergeCell ref="J12:K12"/>
    <mergeCell ref="J11:K11"/>
    <mergeCell ref="J10:K10"/>
    <mergeCell ref="D8:D16"/>
    <mergeCell ref="B16:C16"/>
    <mergeCell ref="A18:D18"/>
    <mergeCell ref="E18:G18"/>
    <mergeCell ref="A30:K30"/>
    <mergeCell ref="A31:K32"/>
    <mergeCell ref="A24:B24"/>
    <mergeCell ref="C24:D24"/>
    <mergeCell ref="F20:K26"/>
    <mergeCell ref="A21:B21"/>
    <mergeCell ref="C21:D21"/>
    <mergeCell ref="A22:B22"/>
    <mergeCell ref="C22:D22"/>
    <mergeCell ref="A23:B23"/>
    <mergeCell ref="C23:D23"/>
    <mergeCell ref="A17:D17"/>
    <mergeCell ref="E17:G17"/>
    <mergeCell ref="A20:B20"/>
    <mergeCell ref="C20:D20"/>
    <mergeCell ref="E13:G13"/>
    <mergeCell ref="B15:C15"/>
    <mergeCell ref="E15:G15"/>
    <mergeCell ref="E16:G16"/>
    <mergeCell ref="B14:C14"/>
    <mergeCell ref="E14:G14"/>
    <mergeCell ref="B7:C7"/>
    <mergeCell ref="E7:G7"/>
    <mergeCell ref="B8:C8"/>
    <mergeCell ref="E8:G8"/>
    <mergeCell ref="B9:C9"/>
    <mergeCell ref="E9:G9"/>
    <mergeCell ref="B10:C10"/>
    <mergeCell ref="E10:G10"/>
    <mergeCell ref="B11:C11"/>
    <mergeCell ref="E11:G11"/>
    <mergeCell ref="B12:C12"/>
    <mergeCell ref="E12:G12"/>
    <mergeCell ref="B13:C13"/>
    <mergeCell ref="A1:K1"/>
    <mergeCell ref="A4:D6"/>
    <mergeCell ref="E5:G6"/>
    <mergeCell ref="J5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3" workbookViewId="0">
      <selection sqref="A1:K39"/>
    </sheetView>
  </sheetViews>
  <sheetFormatPr defaultRowHeight="15"/>
  <cols>
    <col min="6" max="6" width="11" customWidth="1"/>
  </cols>
  <sheetData>
    <row r="1" spans="1:17" ht="45.75">
      <c r="A1" s="500" t="s">
        <v>151</v>
      </c>
      <c r="B1" s="501"/>
      <c r="C1" s="501"/>
      <c r="D1" s="501"/>
      <c r="E1" s="501"/>
      <c r="F1" s="501"/>
      <c r="G1" s="501"/>
      <c r="H1" s="501"/>
      <c r="I1" s="501"/>
      <c r="J1" s="501"/>
      <c r="K1" s="502"/>
    </row>
    <row r="2" spans="1:17" ht="45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7" ht="4.5" customHeight="1">
      <c r="A3" s="503" t="s">
        <v>1</v>
      </c>
      <c r="B3" s="503"/>
      <c r="C3" s="503"/>
      <c r="D3" s="503"/>
      <c r="E3" s="99"/>
      <c r="F3" s="45"/>
      <c r="G3" s="45"/>
      <c r="H3" s="45"/>
      <c r="I3" s="45"/>
      <c r="J3" s="45"/>
      <c r="K3" s="45"/>
    </row>
    <row r="4" spans="1:17" ht="15" customHeight="1">
      <c r="A4" s="503"/>
      <c r="B4" s="503"/>
      <c r="C4" s="503"/>
      <c r="D4" s="503"/>
      <c r="E4" s="505" t="s">
        <v>152</v>
      </c>
      <c r="F4" s="506"/>
      <c r="G4" s="14"/>
      <c r="H4" s="14"/>
      <c r="I4" s="14"/>
      <c r="J4" s="309"/>
      <c r="K4" s="410"/>
    </row>
    <row r="5" spans="1:17" ht="30" customHeight="1">
      <c r="A5" s="504"/>
      <c r="B5" s="504"/>
      <c r="C5" s="504"/>
      <c r="D5" s="504"/>
      <c r="E5" s="507"/>
      <c r="F5" s="508"/>
      <c r="G5" s="14"/>
      <c r="H5" s="14"/>
      <c r="I5" s="14"/>
      <c r="J5" s="411"/>
      <c r="K5" s="411"/>
    </row>
    <row r="6" spans="1:17" ht="51">
      <c r="A6" s="15" t="s">
        <v>43</v>
      </c>
      <c r="B6" s="54" t="s">
        <v>5</v>
      </c>
      <c r="C6" s="54" t="s">
        <v>104</v>
      </c>
      <c r="D6" s="54" t="s">
        <v>6</v>
      </c>
      <c r="E6" s="54" t="s">
        <v>8</v>
      </c>
      <c r="F6" s="54" t="s">
        <v>9</v>
      </c>
      <c r="G6" s="54" t="s">
        <v>153</v>
      </c>
      <c r="H6" s="100" t="s">
        <v>47</v>
      </c>
      <c r="I6" s="313"/>
      <c r="J6" s="763" t="s">
        <v>3</v>
      </c>
      <c r="K6" s="764"/>
    </row>
    <row r="7" spans="1:17" ht="15.75" customHeight="1">
      <c r="A7" s="58" t="s">
        <v>105</v>
      </c>
      <c r="B7" s="55">
        <v>1</v>
      </c>
      <c r="C7" s="55">
        <v>2</v>
      </c>
      <c r="D7" s="305" t="s">
        <v>14</v>
      </c>
      <c r="E7" s="122">
        <f>((('[2]THYME 6'!AD7*'[2]MARK UP FOR RETAIL'!$D$9)*'[2]MARK UP FOR RETAIL'!$D$11)*'[2]MARK UP FOR RETAIL'!$D$5)+'[2]MARK UP FOR RETAIL'!$G$5</f>
        <v>1111.32</v>
      </c>
      <c r="F7" s="122">
        <f>((('[2]THYME 6'!AE7*'[2]MARK UP FOR RETAIL'!$D$9)*'[2]MARK UP FOR RETAIL'!$D$11)*'[2]MARK UP FOR RETAIL'!$D$5)+'[2]MARK UP FOR RETAIL'!$G$5</f>
        <v>1370.52</v>
      </c>
      <c r="G7" s="122">
        <f>((('[2]THYME 6'!AF7*'[2]MARK UP FOR RETAIL'!$D$9)*'[2]MARK UP FOR RETAIL'!$D$11)*'[2]MARK UP FOR RETAIL'!$D$5)</f>
        <v>191.16</v>
      </c>
      <c r="H7" s="122">
        <f>((('[2]THYME 6'!AG7*'[2]MARK UP FOR RETAIL'!$D$9)*'[2]MARK UP FOR RETAIL'!$D$11)*'[2]MARK UP FOR RETAIL'!$D$5)</f>
        <v>353.15999999999997</v>
      </c>
      <c r="I7" s="314"/>
      <c r="J7" s="423">
        <f>((('[2]THYME 6'!AI7*'[2]MARK UP FOR RETAIL'!$D$9)*'[2]MARK UP FOR RETAIL'!$D$11)*'[2]MARK UP FOR RETAIL'!$D$5)</f>
        <v>664.2</v>
      </c>
      <c r="K7" s="424"/>
    </row>
    <row r="8" spans="1:17" ht="15.75">
      <c r="A8" s="58" t="s">
        <v>106</v>
      </c>
      <c r="B8" s="55">
        <v>1</v>
      </c>
      <c r="C8" s="55">
        <v>2</v>
      </c>
      <c r="D8" s="433"/>
      <c r="E8" s="122">
        <f>((('[2]THYME 6'!AD8*'[2]MARK UP FOR RETAIL'!$D$9)*'[2]MARK UP FOR RETAIL'!$D$11)*'[2]MARK UP FOR RETAIL'!$D$5)+'[2]MARK UP FOR RETAIL'!$G$5</f>
        <v>1278.18</v>
      </c>
      <c r="F8" s="122">
        <f>((('[2]THYME 6'!AE8*'[2]MARK UP FOR RETAIL'!$D$9)*'[2]MARK UP FOR RETAIL'!$D$11)*'[2]MARK UP FOR RETAIL'!$D$5)+'[2]MARK UP FOR RETAIL'!$G$5</f>
        <v>1595.7</v>
      </c>
      <c r="G8" s="122">
        <f>((('[2]THYME 6'!AF8*'[2]MARK UP FOR RETAIL'!$D$9)*'[2]MARK UP FOR RETAIL'!$D$11)*'[2]MARK UP FOR RETAIL'!$D$5)</f>
        <v>226.8</v>
      </c>
      <c r="H8" s="122">
        <f>((('[2]THYME 6'!AG8*'[2]MARK UP FOR RETAIL'!$D$9)*'[2]MARK UP FOR RETAIL'!$D$11)*'[2]MARK UP FOR RETAIL'!$D$5)</f>
        <v>430.92</v>
      </c>
      <c r="I8" s="314"/>
      <c r="J8" s="423">
        <f>((('[2]THYME 6'!AI8*'[2]MARK UP FOR RETAIL'!$D$9)*'[2]MARK UP FOR RETAIL'!$D$11)*'[2]MARK UP FOR RETAIL'!$D$5)</f>
        <v>732.24</v>
      </c>
      <c r="K8" s="424"/>
      <c r="Q8" s="6"/>
    </row>
    <row r="9" spans="1:17" ht="15.75">
      <c r="A9" s="58" t="s">
        <v>84</v>
      </c>
      <c r="B9" s="55">
        <v>2</v>
      </c>
      <c r="C9" s="55">
        <v>2</v>
      </c>
      <c r="D9" s="433"/>
      <c r="E9" s="122">
        <f>((('[2]THYME 6'!AD9*'[2]MARK UP FOR RETAIL'!$D$9)*'[2]MARK UP FOR RETAIL'!$D$11)*'[2]MARK UP FOR RETAIL'!$D$5)+'[2]MARK UP FOR RETAIL'!$G$5</f>
        <v>1453.1399999999999</v>
      </c>
      <c r="F9" s="122">
        <f>((('[2]THYME 6'!AE9*'[2]MARK UP FOR RETAIL'!$D$9)*'[2]MARK UP FOR RETAIL'!$D$11)*'[2]MARK UP FOR RETAIL'!$D$5)+'[2]MARK UP FOR RETAIL'!$G$5</f>
        <v>1854.9</v>
      </c>
      <c r="G9" s="122">
        <f>((('[2]THYME 6'!AF9*'[2]MARK UP FOR RETAIL'!$D$9)*'[2]MARK UP FOR RETAIL'!$D$11)*'[2]MARK UP FOR RETAIL'!$D$5)</f>
        <v>259.20000000000005</v>
      </c>
      <c r="H9" s="122">
        <f>((('[2]THYME 6'!AG9*'[2]MARK UP FOR RETAIL'!$D$9)*'[2]MARK UP FOR RETAIL'!$D$11)*'[2]MARK UP FOR RETAIL'!$D$5)</f>
        <v>508.68000000000006</v>
      </c>
      <c r="I9" s="314"/>
      <c r="J9" s="423">
        <f>((('[2]THYME 6'!AI9*'[2]MARK UP FOR RETAIL'!$D$9)*'[2]MARK UP FOR RETAIL'!$D$11)*'[2]MARK UP FOR RETAIL'!$D$5)</f>
        <v>831.06000000000006</v>
      </c>
      <c r="K9" s="424"/>
    </row>
    <row r="10" spans="1:17" ht="15.75">
      <c r="A10" s="58" t="s">
        <v>85</v>
      </c>
      <c r="B10" s="55">
        <v>2</v>
      </c>
      <c r="C10" s="55">
        <v>2</v>
      </c>
      <c r="D10" s="433"/>
      <c r="E10" s="122">
        <f>((('[2]THYME 6'!AD10*'[2]MARK UP FOR RETAIL'!$D$9)*'[2]MARK UP FOR RETAIL'!$D$11)*'[2]MARK UP FOR RETAIL'!$D$5)+'[2]MARK UP FOR RETAIL'!$G$5</f>
        <v>1662.1200000000001</v>
      </c>
      <c r="F10" s="122">
        <f>((('[2]THYME 6'!AE10*'[2]MARK UP FOR RETAIL'!$D$9)*'[2]MARK UP FOR RETAIL'!$D$11)*'[2]MARK UP FOR RETAIL'!$D$5)+'[2]MARK UP FOR RETAIL'!$G$5</f>
        <v>2104.38</v>
      </c>
      <c r="G10" s="122">
        <f>((('[2]THYME 6'!AF10*'[2]MARK UP FOR RETAIL'!$D$9)*'[2]MARK UP FOR RETAIL'!$D$11)*'[2]MARK UP FOR RETAIL'!$D$5)</f>
        <v>296.46000000000004</v>
      </c>
      <c r="H10" s="122">
        <f>((('[2]THYME 6'!AG10*'[2]MARK UP FOR RETAIL'!$D$9)*'[2]MARK UP FOR RETAIL'!$D$11)*'[2]MARK UP FOR RETAIL'!$D$5)</f>
        <v>588.05999999999995</v>
      </c>
      <c r="I10" s="314"/>
      <c r="J10" s="423">
        <f>((('[2]THYME 6'!AI10*'[2]MARK UP FOR RETAIL'!$D$9)*'[2]MARK UP FOR RETAIL'!$D$11)*'[2]MARK UP FOR RETAIL'!$D$5)</f>
        <v>946.08</v>
      </c>
      <c r="K10" s="424"/>
    </row>
    <row r="11" spans="1:17" ht="15.75">
      <c r="A11" s="58" t="s">
        <v>86</v>
      </c>
      <c r="B11" s="55">
        <v>2</v>
      </c>
      <c r="C11" s="55">
        <v>2</v>
      </c>
      <c r="D11" s="433"/>
      <c r="E11" s="122">
        <f>((('[2]THYME 6'!AD11*'[2]MARK UP FOR RETAIL'!$D$9)*'[2]MARK UP FOR RETAIL'!$D$11)*'[2]MARK UP FOR RETAIL'!$D$5)+'[2]MARK UP FOR RETAIL'!$G$5</f>
        <v>1864.6200000000001</v>
      </c>
      <c r="F11" s="122">
        <f>((('[2]THYME 6'!AE11*'[2]MARK UP FOR RETAIL'!$D$9)*'[2]MARK UP FOR RETAIL'!$D$11)*'[2]MARK UP FOR RETAIL'!$D$5)+'[2]MARK UP FOR RETAIL'!$G$5</f>
        <v>2366.8200000000002</v>
      </c>
      <c r="G11" s="122">
        <f>((('[2]THYME 6'!AF11*'[2]MARK UP FOR RETAIL'!$D$9)*'[2]MARK UP FOR RETAIL'!$D$11)*'[2]MARK UP FOR RETAIL'!$D$5)</f>
        <v>319.14</v>
      </c>
      <c r="H11" s="122">
        <f>((('[2]THYME 6'!AG11*'[2]MARK UP FOR RETAIL'!$D$9)*'[2]MARK UP FOR RETAIL'!$D$11)*'[2]MARK UP FOR RETAIL'!$D$5)</f>
        <v>665.82</v>
      </c>
      <c r="I11" s="314"/>
      <c r="J11" s="423">
        <f>((('[2]THYME 6'!AI11*'[2]MARK UP FOR RETAIL'!$D$9)*'[2]MARK UP FOR RETAIL'!$D$11)*'[2]MARK UP FOR RETAIL'!$D$5)</f>
        <v>1112.94</v>
      </c>
      <c r="K11" s="424"/>
    </row>
    <row r="12" spans="1:17" ht="15.75">
      <c r="A12" s="58" t="s">
        <v>87</v>
      </c>
      <c r="B12" s="55">
        <v>4</v>
      </c>
      <c r="C12" s="55">
        <v>2</v>
      </c>
      <c r="D12" s="433"/>
      <c r="E12" s="122">
        <f>((('[2]THYME 6'!AD12*'[2]MARK UP FOR RETAIL'!$D$9)*'[2]MARK UP FOR RETAIL'!$D$11)*'[2]MARK UP FOR RETAIL'!$D$5)+'[2]MARK UP FOR RETAIL'!$G$5</f>
        <v>2118.96</v>
      </c>
      <c r="F12" s="122">
        <f>((('[2]THYME 6'!AE12*'[2]MARK UP FOR RETAIL'!$D$9)*'[2]MARK UP FOR RETAIL'!$D$11)*'[2]MARK UP FOR RETAIL'!$D$5)+'[2]MARK UP FOR RETAIL'!$G$5</f>
        <v>2653.56</v>
      </c>
      <c r="G12" s="122">
        <f>((('[2]THYME 6'!AF12*'[2]MARK UP FOR RETAIL'!$D$9)*'[2]MARK UP FOR RETAIL'!$D$11)*'[2]MARK UP FOR RETAIL'!$D$5)</f>
        <v>358.02</v>
      </c>
      <c r="H12" s="122">
        <f>((('[2]THYME 6'!AG12*'[2]MARK UP FOR RETAIL'!$D$9)*'[2]MARK UP FOR RETAIL'!$D$11)*'[2]MARK UP FOR RETAIL'!$D$5)</f>
        <v>743.58</v>
      </c>
      <c r="I12" s="314"/>
      <c r="J12" s="423">
        <f>((('[2]THYME 6'!AI12*'[2]MARK UP FOR RETAIL'!$D$9)*'[2]MARK UP FOR RETAIL'!$D$11)*'[2]MARK UP FOR RETAIL'!$D$5)</f>
        <v>1279.8000000000002</v>
      </c>
      <c r="K12" s="424"/>
    </row>
    <row r="13" spans="1:17" ht="15.75">
      <c r="A13" s="58" t="s">
        <v>88</v>
      </c>
      <c r="B13" s="55">
        <v>4</v>
      </c>
      <c r="C13" s="55">
        <v>2</v>
      </c>
      <c r="D13" s="433"/>
      <c r="E13" s="122">
        <f>((('[2]THYME 6'!AD13*'[2]MARK UP FOR RETAIL'!$D$9)*'[2]MARK UP FOR RETAIL'!$D$11)*'[2]MARK UP FOR RETAIL'!$D$5)+'[2]MARK UP FOR RETAIL'!$G$5</f>
        <v>2297.16</v>
      </c>
      <c r="F13" s="122">
        <f>((('[2]THYME 6'!AE13*'[2]MARK UP FOR RETAIL'!$D$9)*'[2]MARK UP FOR RETAIL'!$D$11)*'[2]MARK UP FOR RETAIL'!$D$5)+'[2]MARK UP FOR RETAIL'!$G$5</f>
        <v>2888.46</v>
      </c>
      <c r="G13" s="122">
        <f>((('[2]THYME 6'!AF13*'[2]MARK UP FOR RETAIL'!$D$9)*'[2]MARK UP FOR RETAIL'!$D$11)*'[2]MARK UP FOR RETAIL'!$D$5)</f>
        <v>390.42</v>
      </c>
      <c r="H13" s="122">
        <f>((('[2]THYME 6'!AG13*'[2]MARK UP FOR RETAIL'!$D$9)*'[2]MARK UP FOR RETAIL'!$D$11)*'[2]MARK UP FOR RETAIL'!$D$5)</f>
        <v>821.34</v>
      </c>
      <c r="I13" s="314"/>
      <c r="J13" s="423">
        <f>((('[2]THYME 6'!AI13*'[2]MARK UP FOR RETAIL'!$D$9)*'[2]MARK UP FOR RETAIL'!$D$11)*'[2]MARK UP FOR RETAIL'!$D$5)</f>
        <v>1377</v>
      </c>
      <c r="K13" s="424"/>
    </row>
    <row r="14" spans="1:17" ht="15.75">
      <c r="A14" s="58" t="s">
        <v>89</v>
      </c>
      <c r="B14" s="55">
        <v>6</v>
      </c>
      <c r="C14" s="55">
        <v>2</v>
      </c>
      <c r="D14" s="433"/>
      <c r="E14" s="122">
        <f>((('[2]THYME 6'!AD14*'[2]MARK UP FOR RETAIL'!$D$9)*'[2]MARK UP FOR RETAIL'!$D$11)*'[2]MARK UP FOR RETAIL'!$D$5)+'[2]MARK UP FOR RETAIL'!$G$5</f>
        <v>2519.1000000000004</v>
      </c>
      <c r="F14" s="122">
        <f>((('[2]THYME 6'!AE14*'[2]MARK UP FOR RETAIL'!$D$9)*'[2]MARK UP FOR RETAIL'!$D$11)*'[2]MARK UP FOR RETAIL'!$D$5)+'[2]MARK UP FOR RETAIL'!$G$5</f>
        <v>3175.2000000000003</v>
      </c>
      <c r="G14" s="122">
        <f>((('[2]THYME 6'!AF14*'[2]MARK UP FOR RETAIL'!$D$9)*'[2]MARK UP FOR RETAIL'!$D$11)*'[2]MARK UP FOR RETAIL'!$D$5)</f>
        <v>429.3</v>
      </c>
      <c r="H14" s="122">
        <f>((('[2]THYME 6'!AG14*'[2]MARK UP FOR RETAIL'!$D$9)*'[2]MARK UP FOR RETAIL'!$D$11)*'[2]MARK UP FOR RETAIL'!$D$5)</f>
        <v>902.34</v>
      </c>
      <c r="I14" s="314"/>
      <c r="J14" s="423">
        <f>((('[2]THYME 6'!AI14*'[2]MARK UP FOR RETAIL'!$D$9)*'[2]MARK UP FOR RETAIL'!$D$11)*'[2]MARK UP FOR RETAIL'!$D$5)</f>
        <v>1582.74</v>
      </c>
      <c r="K14" s="424"/>
    </row>
    <row r="15" spans="1:17" ht="15.75">
      <c r="A15" s="58" t="s">
        <v>90</v>
      </c>
      <c r="B15" s="66">
        <v>6</v>
      </c>
      <c r="C15" s="66">
        <v>2</v>
      </c>
      <c r="D15" s="433"/>
      <c r="E15" s="122">
        <f>((('[2]THYME 6'!AD15*'[2]MARK UP FOR RETAIL'!$D$9)*'[2]MARK UP FOR RETAIL'!$D$11)*'[2]MARK UP FOR RETAIL'!$D$5)+'[2]MARK UP FOR RETAIL'!$G$5</f>
        <v>2676.24</v>
      </c>
      <c r="F15" s="122">
        <f>((('[2]THYME 6'!AE15*'[2]MARK UP FOR RETAIL'!$D$9)*'[2]MARK UP FOR RETAIL'!$D$11)*'[2]MARK UP FOR RETAIL'!$D$5)+'[2]MARK UP FOR RETAIL'!$G$5</f>
        <v>3389.0400000000004</v>
      </c>
      <c r="G15" s="122">
        <f>((('[2]THYME 6'!AF15*'[2]MARK UP FOR RETAIL'!$D$9)*'[2]MARK UP FOR RETAIL'!$D$11)*'[2]MARK UP FOR RETAIL'!$D$5)</f>
        <v>469.8</v>
      </c>
      <c r="H15" s="122">
        <f>((('[2]THYME 6'!AG15*'[2]MARK UP FOR RETAIL'!$D$9)*'[2]MARK UP FOR RETAIL'!$D$11)*'[2]MARK UP FOR RETAIL'!$D$5)</f>
        <v>980.1</v>
      </c>
      <c r="I15" s="314"/>
      <c r="J15" s="423">
        <f>((('[2]THYME 6'!AI15*'[2]MARK UP FOR RETAIL'!$D$9)*'[2]MARK UP FOR RETAIL'!$D$11)*'[2]MARK UP FOR RETAIL'!$D$5)</f>
        <v>1684.8000000000002</v>
      </c>
      <c r="K15" s="424"/>
    </row>
    <row r="16" spans="1:17" ht="15.75" customHeight="1">
      <c r="A16" s="420" t="s">
        <v>99</v>
      </c>
      <c r="B16" s="421"/>
      <c r="C16" s="422"/>
      <c r="D16" s="308"/>
      <c r="E16" s="122">
        <f>((('[2]THYME 6'!AD16*'[2]MARK UP FOR RETAIL'!$D$9)*'[2]MARK UP FOR RETAIL'!$D$11)*'[2]MARK UP FOR RETAIL'!$D$5)</f>
        <v>153.9</v>
      </c>
      <c r="F16" s="122">
        <f>((('[2]THYME 6'!AE16*'[2]MARK UP FOR RETAIL'!$D$9)*'[2]MARK UP FOR RETAIL'!$D$11)*'[2]MARK UP FOR RETAIL'!$D$5)</f>
        <v>153.9</v>
      </c>
      <c r="G16" s="122">
        <f>((('[2]THYME 6'!AF16*'[2]MARK UP FOR RETAIL'!$D$9)*'[2]MARK UP FOR RETAIL'!$D$11)*'[2]MARK UP FOR RETAIL'!$D$5)</f>
        <v>30.780000000000005</v>
      </c>
      <c r="H16" s="122" t="s">
        <v>25</v>
      </c>
      <c r="I16" s="314"/>
      <c r="J16" s="423">
        <f>((('[2]THYME 6'!AI16*'[2]MARK UP FOR RETAIL'!$D$9)*'[2]MARK UP FOR RETAIL'!$D$11)*'[2]MARK UP FOR RETAIL'!$D$5)</f>
        <v>69.660000000000011</v>
      </c>
      <c r="K16" s="424"/>
    </row>
    <row r="17" spans="1:11" ht="15.75" customHeight="1">
      <c r="A17" s="434" t="s">
        <v>107</v>
      </c>
      <c r="B17" s="434"/>
      <c r="C17" s="434"/>
      <c r="D17" s="434"/>
      <c r="E17" s="122">
        <f>((('[2]THYME 6'!AD17*'[2]MARK UP FOR RETAIL'!$D$9)*'[2]MARK UP FOR RETAIL'!$D$11)*'[2]MARK UP FOR RETAIL'!$D$5)</f>
        <v>311.03999999999996</v>
      </c>
      <c r="F17" s="122">
        <f>((('[2]THYME 6'!AE17*'[2]MARK UP FOR RETAIL'!$D$9)*'[2]MARK UP FOR RETAIL'!$D$11)*'[2]MARK UP FOR RETAIL'!$D$5)</f>
        <v>385.56</v>
      </c>
      <c r="G17" s="122">
        <f>((('[2]THYME 6'!AF17*'[2]MARK UP FOR RETAIL'!$D$9)*'[2]MARK UP FOR RETAIL'!$D$11)*'[2]MARK UP FOR RETAIL'!$D$5)</f>
        <v>74.52</v>
      </c>
      <c r="H17" s="122">
        <f>((('[2]THYME 6'!AG17*'[2]MARK UP FOR RETAIL'!$D$9)*'[2]MARK UP FOR RETAIL'!$D$11)*'[2]MARK UP FOR RETAIL'!$D$5)</f>
        <v>77.759999999999991</v>
      </c>
      <c r="I17" s="314"/>
      <c r="J17" s="423">
        <f>((('[2]THYME 6'!AI17*'[2]MARK UP FOR RETAIL'!$D$9)*'[2]MARK UP FOR RETAIL'!$D$11)*'[2]MARK UP FOR RETAIL'!$D$5)</f>
        <v>192.78</v>
      </c>
      <c r="K17" s="424"/>
    </row>
    <row r="18" spans="1:11" ht="15.75" customHeight="1">
      <c r="A18" s="420" t="s">
        <v>26</v>
      </c>
      <c r="B18" s="421"/>
      <c r="C18" s="421"/>
      <c r="D18" s="422"/>
      <c r="E18" s="423">
        <f>((('[2]THYME 6'!AD18*'[2]MARK UP FOR RETAIL'!$D$9)*'[2]MARK UP FOR RETAIL'!$D$11)*'[2]MARK UP FOR RETAIL'!$D$5)</f>
        <v>37.26</v>
      </c>
      <c r="F18" s="424"/>
      <c r="G18" s="122" t="s">
        <v>25</v>
      </c>
      <c r="H18" s="122" t="s">
        <v>25</v>
      </c>
      <c r="I18" s="314"/>
      <c r="J18" s="423">
        <f>((('[2]THYME 6'!AI18*'[2]MARK UP FOR RETAIL'!$D$9)*'[2]MARK UP FOR RETAIL'!$D$11)*'[2]MARK UP FOR RETAIL'!$D$5)</f>
        <v>25.92</v>
      </c>
      <c r="K18" s="424"/>
    </row>
    <row r="19" spans="1:11" ht="15.75">
      <c r="A19" s="436" t="s">
        <v>27</v>
      </c>
      <c r="B19" s="437"/>
      <c r="C19" s="437"/>
      <c r="D19" s="438"/>
      <c r="E19" s="20">
        <f>((('[2]THYME 6'!AD19*'[2]MARK UP FOR RETAIL'!$D$9)*'[2]MARK UP FOR RETAIL'!$D$11)*'[2]MARK UP FOR RETAIL'!$D$5)+'[2]MARK UP FOR RETAIL'!$G$5</f>
        <v>-103.68</v>
      </c>
      <c r="F19" s="20">
        <f>((('[2]THYME 6'!AE19*'[2]MARK UP FOR RETAIL'!$D$9)*'[2]MARK UP FOR RETAIL'!$D$11)*'[2]MARK UP FOR RETAIL'!$D$5)+'[2]MARK UP FOR RETAIL'!$G$5</f>
        <v>-129.60000000000002</v>
      </c>
      <c r="G19" s="20">
        <f>((('[2]THYME 6'!AF19*'[2]MARK UP FOR RETAIL'!$D$9)*'[2]MARK UP FOR RETAIL'!$D$11)*'[2]MARK UP FOR RETAIL'!$D$5)</f>
        <v>-22.680000000000003</v>
      </c>
      <c r="H19" s="20"/>
      <c r="I19" s="315"/>
      <c r="J19" s="439">
        <f>((('[2]THYME 6'!AI19*'[2]MARK UP FOR RETAIL'!$D$9)*'[2]MARK UP FOR RETAIL'!$D$11)*'[2]MARK UP FOR RETAIL'!$D$5)</f>
        <v>-51.84</v>
      </c>
      <c r="K19" s="440"/>
    </row>
    <row r="20" spans="1:11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</row>
    <row r="21" spans="1:11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</row>
    <row r="22" spans="1:11">
      <c r="A22" s="13"/>
      <c r="B22" s="21"/>
      <c r="C22" s="21"/>
      <c r="D22" s="13"/>
      <c r="E22" s="45"/>
      <c r="F22" s="13"/>
      <c r="G22" s="13"/>
      <c r="H22" s="13"/>
      <c r="I22" s="13"/>
      <c r="J22" s="13"/>
      <c r="K22" s="13"/>
    </row>
    <row r="23" spans="1:1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</row>
    <row r="24" spans="1:11" ht="15" customHeight="1">
      <c r="A24" s="503" t="s">
        <v>1</v>
      </c>
      <c r="B24" s="503"/>
      <c r="C24" s="503"/>
      <c r="D24" s="503"/>
      <c r="E24" s="13"/>
      <c r="F24" s="13"/>
      <c r="G24" s="13"/>
      <c r="H24" s="13"/>
      <c r="I24" s="13"/>
      <c r="J24" s="13"/>
      <c r="K24" s="13"/>
    </row>
    <row r="25" spans="1:11" ht="15" customHeight="1">
      <c r="A25" s="503"/>
      <c r="B25" s="503"/>
      <c r="C25" s="503"/>
      <c r="D25" s="503"/>
      <c r="E25" s="505" t="s">
        <v>154</v>
      </c>
      <c r="F25" s="506"/>
      <c r="G25" s="14"/>
      <c r="H25" s="14"/>
      <c r="I25" s="14"/>
      <c r="J25" s="309"/>
      <c r="K25" s="410"/>
    </row>
    <row r="26" spans="1:11" ht="15" customHeight="1">
      <c r="A26" s="504"/>
      <c r="B26" s="504"/>
      <c r="C26" s="504"/>
      <c r="D26" s="504"/>
      <c r="E26" s="507"/>
      <c r="F26" s="508"/>
      <c r="G26" s="14"/>
      <c r="H26" s="14"/>
      <c r="I26" s="14"/>
      <c r="J26" s="411"/>
      <c r="K26" s="411"/>
    </row>
    <row r="27" spans="1:11" ht="51">
      <c r="A27" s="15" t="s">
        <v>43</v>
      </c>
      <c r="B27" s="54" t="s">
        <v>5</v>
      </c>
      <c r="C27" s="54" t="s">
        <v>104</v>
      </c>
      <c r="D27" s="54" t="s">
        <v>6</v>
      </c>
      <c r="E27" s="54" t="s">
        <v>8</v>
      </c>
      <c r="F27" s="54" t="s">
        <v>9</v>
      </c>
      <c r="G27" s="311" t="s">
        <v>10</v>
      </c>
      <c r="H27" s="312"/>
      <c r="I27" s="313"/>
      <c r="J27" s="763" t="s">
        <v>3</v>
      </c>
      <c r="K27" s="764"/>
    </row>
    <row r="28" spans="1:11" ht="15.75" customHeight="1">
      <c r="A28" s="58" t="s">
        <v>105</v>
      </c>
      <c r="B28" s="55">
        <v>1</v>
      </c>
      <c r="C28" s="55">
        <v>2</v>
      </c>
      <c r="D28" s="305" t="s">
        <v>14</v>
      </c>
      <c r="E28" s="122">
        <f>((('[2]THYME 6'!AD28*'[2]MARK UP FOR RETAIL'!$D$9)*'[2]MARK UP FOR RETAIL'!$D$11)*'[2]MARK UP FOR RETAIL'!$D$5)+'[2]MARK UP FOR RETAIL'!$G$5</f>
        <v>1001.1600000000001</v>
      </c>
      <c r="F28" s="122">
        <f>((('[2]THYME 6'!AE28*'[2]MARK UP FOR RETAIL'!$D$9)*'[2]MARK UP FOR RETAIL'!$D$11)*'[2]MARK UP FOR RETAIL'!$D$5)+'[2]MARK UP FOR RETAIL'!$G$5</f>
        <v>1236.0600000000002</v>
      </c>
      <c r="G28" s="335">
        <f>(('[2]THYME 6'!AF28*'[2]MARK UP FOR RETAIL'!$D$10)*'[2]MARK UP FOR RETAIL'!$D$11)*'[2]MARK UP FOR RETAIL'!$D$7</f>
        <v>183.06</v>
      </c>
      <c r="H28" s="337"/>
      <c r="I28" s="314"/>
      <c r="J28" s="423">
        <f>('[2]THYME 6'!AI28*'[2]MARK UP FOR RETAIL'!$D$11)*'[2]MARK UP FOR RETAIL'!$D$5</f>
        <v>599.40000000000009</v>
      </c>
      <c r="K28" s="424"/>
    </row>
    <row r="29" spans="1:11" ht="15.75">
      <c r="A29" s="58" t="s">
        <v>106</v>
      </c>
      <c r="B29" s="55">
        <v>1</v>
      </c>
      <c r="C29" s="55">
        <v>2</v>
      </c>
      <c r="D29" s="433"/>
      <c r="E29" s="122">
        <f>((('[2]THYME 6'!AD29*'[2]MARK UP FOR RETAIL'!$D$9)*'[2]MARK UP FOR RETAIL'!$D$11)*'[2]MARK UP FOR RETAIL'!$D$5)+'[2]MARK UP FOR RETAIL'!$G$5</f>
        <v>1151.82</v>
      </c>
      <c r="F29" s="122">
        <f>((('[2]THYME 6'!AE29*'[2]MARK UP FOR RETAIL'!$D$9)*'[2]MARK UP FOR RETAIL'!$D$11)*'[2]MARK UP FOR RETAIL'!$D$5)+'[2]MARK UP FOR RETAIL'!$G$5</f>
        <v>1436.9399999999998</v>
      </c>
      <c r="G29" s="335">
        <f>(('[2]THYME 6'!AF29*'[2]MARK UP FOR RETAIL'!$D$10)*'[2]MARK UP FOR RETAIL'!$D$11)*'[2]MARK UP FOR RETAIL'!$D$7</f>
        <v>210.60000000000002</v>
      </c>
      <c r="H29" s="337"/>
      <c r="I29" s="314"/>
      <c r="J29" s="423">
        <f>('[2]THYME 6'!AI29*'[2]MARK UP FOR RETAIL'!$D$11)*'[2]MARK UP FOR RETAIL'!$D$5</f>
        <v>662.57999999999993</v>
      </c>
      <c r="K29" s="424"/>
    </row>
    <row r="30" spans="1:11" ht="15.75">
      <c r="A30" s="58" t="s">
        <v>84</v>
      </c>
      <c r="B30" s="55">
        <v>2</v>
      </c>
      <c r="C30" s="55">
        <v>2</v>
      </c>
      <c r="D30" s="433"/>
      <c r="E30" s="122">
        <f>((('[2]THYME 6'!AD30*'[2]MARK UP FOR RETAIL'!$D$9)*'[2]MARK UP FOR RETAIL'!$D$11)*'[2]MARK UP FOR RETAIL'!$D$5)+'[2]MARK UP FOR RETAIL'!$G$5</f>
        <v>1312.2</v>
      </c>
      <c r="F30" s="122">
        <f>((('[2]THYME 6'!AE30*'[2]MARK UP FOR RETAIL'!$D$9)*'[2]MARK UP FOR RETAIL'!$D$11)*'[2]MARK UP FOR RETAIL'!$D$5)+'[2]MARK UP FOR RETAIL'!$G$5</f>
        <v>1665.36</v>
      </c>
      <c r="G30" s="335">
        <f>(('[2]THYME 6'!AF30*'[2]MARK UP FOR RETAIL'!$D$10)*'[2]MARK UP FOR RETAIL'!$D$11)*'[2]MARK UP FOR RETAIL'!$D$7</f>
        <v>239.76000000000002</v>
      </c>
      <c r="H30" s="337"/>
      <c r="I30" s="314"/>
      <c r="J30" s="423">
        <f>('[2]THYME 6'!AI30*'[2]MARK UP FOR RETAIL'!$D$11)*'[2]MARK UP FOR RETAIL'!$D$5</f>
        <v>750.06000000000006</v>
      </c>
      <c r="K30" s="424"/>
    </row>
    <row r="31" spans="1:11" ht="15.75">
      <c r="A31" s="58" t="s">
        <v>85</v>
      </c>
      <c r="B31" s="55">
        <v>2</v>
      </c>
      <c r="C31" s="55">
        <v>2</v>
      </c>
      <c r="D31" s="433"/>
      <c r="E31" s="122">
        <f>((('[2]THYME 6'!AD31*'[2]MARK UP FOR RETAIL'!$D$9)*'[2]MARK UP FOR RETAIL'!$D$11)*'[2]MARK UP FOR RETAIL'!$D$5)+'[2]MARK UP FOR RETAIL'!$G$5</f>
        <v>1495.26</v>
      </c>
      <c r="F31" s="122">
        <f>((('[2]THYME 6'!AE31*'[2]MARK UP FOR RETAIL'!$D$9)*'[2]MARK UP FOR RETAIL'!$D$11)*'[2]MARK UP FOR RETAIL'!$D$5)+'[2]MARK UP FOR RETAIL'!$G$5</f>
        <v>1895.4</v>
      </c>
      <c r="G31" s="335">
        <f>(('[2]THYME 6'!AF31*'[2]MARK UP FOR RETAIL'!$D$10)*'[2]MARK UP FOR RETAIL'!$D$11)*'[2]MARK UP FOR RETAIL'!$D$7</f>
        <v>270.54000000000002</v>
      </c>
      <c r="H31" s="337"/>
      <c r="I31" s="314"/>
      <c r="J31" s="423">
        <f>('[2]THYME 6'!AI31*'[2]MARK UP FOR RETAIL'!$D$11)*'[2]MARK UP FOR RETAIL'!$D$5</f>
        <v>850.5</v>
      </c>
      <c r="K31" s="424"/>
    </row>
    <row r="32" spans="1:11" ht="15.75">
      <c r="A32" s="58" t="s">
        <v>86</v>
      </c>
      <c r="B32" s="55">
        <v>2</v>
      </c>
      <c r="C32" s="55">
        <v>2</v>
      </c>
      <c r="D32" s="433"/>
      <c r="E32" s="122">
        <f>((('[2]THYME 6'!AD32*'[2]MARK UP FOR RETAIL'!$D$9)*'[2]MARK UP FOR RETAIL'!$D$11)*'[2]MARK UP FOR RETAIL'!$D$5)+'[2]MARK UP FOR RETAIL'!$G$5</f>
        <v>1681.56</v>
      </c>
      <c r="F32" s="122">
        <f>((('[2]THYME 6'!AE32*'[2]MARK UP FOR RETAIL'!$D$9)*'[2]MARK UP FOR RETAIL'!$D$11)*'[2]MARK UP FOR RETAIL'!$D$5)+'[2]MARK UP FOR RETAIL'!$G$5</f>
        <v>2130.3000000000002</v>
      </c>
      <c r="G32" s="335">
        <f>(('[2]THYME 6'!AF32*'[2]MARK UP FOR RETAIL'!$D$10)*'[2]MARK UP FOR RETAIL'!$D$11)*'[2]MARK UP FOR RETAIL'!$D$7</f>
        <v>302.94000000000005</v>
      </c>
      <c r="H32" s="337"/>
      <c r="I32" s="314"/>
      <c r="J32" s="423">
        <f>('[2]THYME 6'!AI32*'[2]MARK UP FOR RETAIL'!$D$11)*'[2]MARK UP FOR RETAIL'!$D$5</f>
        <v>1001.1600000000001</v>
      </c>
      <c r="K32" s="424"/>
    </row>
    <row r="33" spans="1:11" ht="15.75">
      <c r="A33" s="58" t="s">
        <v>87</v>
      </c>
      <c r="B33" s="55">
        <v>4</v>
      </c>
      <c r="C33" s="55">
        <v>2</v>
      </c>
      <c r="D33" s="433"/>
      <c r="E33" s="122">
        <f>((('[2]THYME 6'!AD33*'[2]MARK UP FOR RETAIL'!$D$9)*'[2]MARK UP FOR RETAIL'!$D$11)*'[2]MARK UP FOR RETAIL'!$D$5)+'[2]MARK UP FOR RETAIL'!$G$5</f>
        <v>1906.74</v>
      </c>
      <c r="F33" s="122">
        <f>((('[2]THYME 6'!AE33*'[2]MARK UP FOR RETAIL'!$D$9)*'[2]MARK UP FOR RETAIL'!$D$11)*'[2]MARK UP FOR RETAIL'!$D$5)+'[2]MARK UP FOR RETAIL'!$G$5</f>
        <v>2387.88</v>
      </c>
      <c r="G33" s="335">
        <f>(('[2]THYME 6'!AF33*'[2]MARK UP FOR RETAIL'!$D$10)*'[2]MARK UP FOR RETAIL'!$D$11)*'[2]MARK UP FOR RETAIL'!$D$7</f>
        <v>333.72</v>
      </c>
      <c r="H33" s="337"/>
      <c r="I33" s="314"/>
      <c r="J33" s="423">
        <f>('[2]THYME 6'!AI33*'[2]MARK UP FOR RETAIL'!$D$11)*'[2]MARK UP FOR RETAIL'!$D$5</f>
        <v>1151.82</v>
      </c>
      <c r="K33" s="424"/>
    </row>
    <row r="34" spans="1:11" ht="15.75">
      <c r="A34" s="58" t="s">
        <v>88</v>
      </c>
      <c r="B34" s="55">
        <v>4</v>
      </c>
      <c r="C34" s="55">
        <v>2</v>
      </c>
      <c r="D34" s="433"/>
      <c r="E34" s="122">
        <f>((('[2]THYME 6'!AD34*'[2]MARK UP FOR RETAIL'!$D$9)*'[2]MARK UP FOR RETAIL'!$D$11)*'[2]MARK UP FOR RETAIL'!$D$5)+'[2]MARK UP FOR RETAIL'!$G$5</f>
        <v>2068.7399999999998</v>
      </c>
      <c r="F34" s="122">
        <f>((('[2]THYME 6'!AE34*'[2]MARK UP FOR RETAIL'!$D$9)*'[2]MARK UP FOR RETAIL'!$D$11)*'[2]MARK UP FOR RETAIL'!$D$5)+'[2]MARK UP FOR RETAIL'!$G$5</f>
        <v>2601.7199999999998</v>
      </c>
      <c r="G34" s="335">
        <f>(('[2]THYME 6'!AF34*'[2]MARK UP FOR RETAIL'!$D$10)*'[2]MARK UP FOR RETAIL'!$D$11)*'[2]MARK UP FOR RETAIL'!$D$7</f>
        <v>366.12</v>
      </c>
      <c r="H34" s="337"/>
      <c r="I34" s="314"/>
      <c r="J34" s="423">
        <f>('[2]THYME 6'!AI34*'[2]MARK UP FOR RETAIL'!$D$11)*'[2]MARK UP FOR RETAIL'!$D$5</f>
        <v>1239.3000000000002</v>
      </c>
      <c r="K34" s="424"/>
    </row>
    <row r="35" spans="1:11" ht="15.75">
      <c r="A35" s="58" t="s">
        <v>89</v>
      </c>
      <c r="B35" s="55">
        <v>6</v>
      </c>
      <c r="C35" s="55">
        <v>2</v>
      </c>
      <c r="D35" s="433"/>
      <c r="E35" s="122">
        <f>((('[2]THYME 6'!AD35*'[2]MARK UP FOR RETAIL'!$D$9)*'[2]MARK UP FOR RETAIL'!$D$11)*'[2]MARK UP FOR RETAIL'!$D$5)+'[2]MARK UP FOR RETAIL'!$G$5</f>
        <v>2269.6200000000003</v>
      </c>
      <c r="F35" s="122">
        <f>((('[2]THYME 6'!AE35*'[2]MARK UP FOR RETAIL'!$D$9)*'[2]MARK UP FOR RETAIL'!$D$11)*'[2]MARK UP FOR RETAIL'!$D$5)+'[2]MARK UP FOR RETAIL'!$G$5</f>
        <v>2857.68</v>
      </c>
      <c r="G35" s="335">
        <f>(('[2]THYME 6'!AF35*'[2]MARK UP FOR RETAIL'!$D$10)*'[2]MARK UP FOR RETAIL'!$D$11)*'[2]MARK UP FOR RETAIL'!$D$7</f>
        <v>393.65999999999997</v>
      </c>
      <c r="H35" s="337"/>
      <c r="I35" s="314"/>
      <c r="J35" s="423">
        <f>('[2]THYME 6'!AI35*'[2]MARK UP FOR RETAIL'!$D$11)*'[2]MARK UP FOR RETAIL'!$D$5</f>
        <v>1420.74</v>
      </c>
      <c r="K35" s="424"/>
    </row>
    <row r="36" spans="1:11" ht="15.75">
      <c r="A36" s="58" t="s">
        <v>90</v>
      </c>
      <c r="B36" s="66">
        <v>6</v>
      </c>
      <c r="C36" s="66">
        <v>2</v>
      </c>
      <c r="D36" s="433"/>
      <c r="E36" s="122">
        <f>((('[2]THYME 6'!AD36*'[2]MARK UP FOR RETAIL'!$D$9)*'[2]MARK UP FOR RETAIL'!$D$11)*'[2]MARK UP FOR RETAIL'!$D$5)+'[2]MARK UP FOR RETAIL'!$G$5</f>
        <v>2410.56</v>
      </c>
      <c r="F36" s="122">
        <f>((('[2]THYME 6'!AE36*'[2]MARK UP FOR RETAIL'!$D$9)*'[2]MARK UP FOR RETAIL'!$D$11)*'[2]MARK UP FOR RETAIL'!$D$5)+'[2]MARK UP FOR RETAIL'!$G$5</f>
        <v>3048.84</v>
      </c>
      <c r="G36" s="335">
        <f>(('[2]THYME 6'!AF36*'[2]MARK UP FOR RETAIL'!$D$10)*'[2]MARK UP FOR RETAIL'!$D$11)*'[2]MARK UP FOR RETAIL'!$D$7</f>
        <v>422.82</v>
      </c>
      <c r="H36" s="337"/>
      <c r="I36" s="314"/>
      <c r="J36" s="423">
        <f>('[2]THYME 6'!AI36*'[2]MARK UP FOR RETAIL'!$D$11)*'[2]MARK UP FOR RETAIL'!$D$5</f>
        <v>1514.7</v>
      </c>
      <c r="K36" s="424"/>
    </row>
    <row r="37" spans="1:11" ht="15.75" customHeight="1">
      <c r="A37" s="420" t="s">
        <v>99</v>
      </c>
      <c r="B37" s="421"/>
      <c r="C37" s="422"/>
      <c r="D37" s="308"/>
      <c r="E37" s="122">
        <f>((('[2]THYME 6'!AD37*'[2]MARK UP FOR RETAIL'!$D$9)*'[2]MARK UP FOR RETAIL'!$D$11)*'[2]MARK UP FOR RETAIL'!$D$5)</f>
        <v>153.9</v>
      </c>
      <c r="F37" s="122">
        <f>((('[2]THYME 6'!AE37*'[2]MARK UP FOR RETAIL'!$D$9)*'[2]MARK UP FOR RETAIL'!$D$11)*'[2]MARK UP FOR RETAIL'!$D$5)</f>
        <v>153.9</v>
      </c>
      <c r="G37" s="335">
        <f>(('[2]THYME 6'!AF37*'[2]MARK UP FOR RETAIL'!$D$10)*'[2]MARK UP FOR RETAIL'!$D$11)*'[2]MARK UP FOR RETAIL'!$D$7</f>
        <v>30.780000000000005</v>
      </c>
      <c r="H37" s="337"/>
      <c r="I37" s="314"/>
      <c r="J37" s="423">
        <f>('[2]THYME 6'!AI37*'[2]MARK UP FOR RETAIL'!$D$11)*'[2]MARK UP FOR RETAIL'!$D$5</f>
        <v>69.660000000000011</v>
      </c>
      <c r="K37" s="424"/>
    </row>
    <row r="38" spans="1:11" ht="15.75" customHeight="1">
      <c r="A38" s="434" t="s">
        <v>107</v>
      </c>
      <c r="B38" s="434"/>
      <c r="C38" s="434"/>
      <c r="D38" s="434"/>
      <c r="E38" s="122">
        <f>((('[2]THYME 6'!AD38*'[2]MARK UP FOR RETAIL'!$D$9)*'[2]MARK UP FOR RETAIL'!$D$11)*'[2]MARK UP FOR RETAIL'!$D$5)</f>
        <v>277.02</v>
      </c>
      <c r="F38" s="122">
        <f>((('[2]THYME 6'!AE38*'[2]MARK UP FOR RETAIL'!$D$9)*'[2]MARK UP FOR RETAIL'!$D$11)*'[2]MARK UP FOR RETAIL'!$D$5)</f>
        <v>346.68000000000006</v>
      </c>
      <c r="G38" s="335">
        <f>(('[2]THYME 6'!AF38*'[2]MARK UP FOR RETAIL'!$D$10)*'[2]MARK UP FOR RETAIL'!$D$11)*'[2]MARK UP FOR RETAIL'!$D$7</f>
        <v>74.52</v>
      </c>
      <c r="H38" s="337"/>
      <c r="I38" s="314"/>
      <c r="J38" s="423">
        <f>('[2]THYME 6'!AI38*'[2]MARK UP FOR RETAIL'!$D$11)*'[2]MARK UP FOR RETAIL'!$D$5</f>
        <v>171.72</v>
      </c>
      <c r="K38" s="424"/>
    </row>
    <row r="39" spans="1:11" ht="15.75">
      <c r="A39" s="436" t="s">
        <v>27</v>
      </c>
      <c r="B39" s="437"/>
      <c r="C39" s="437"/>
      <c r="D39" s="438"/>
      <c r="E39" s="20">
        <f>((('[2]THYME 6'!AD39*'[2]MARK UP FOR RETAIL'!$D$9)*'[2]MARK UP FOR RETAIL'!$D$11)*'[2]MARK UP FOR RETAIL'!$D$5)</f>
        <v>-92.339999999999989</v>
      </c>
      <c r="F39" s="20">
        <f>((('[2]THYME 6'!AE39*'[2]MARK UP FOR RETAIL'!$D$9)*'[2]MARK UP FOR RETAIL'!$D$11)*'[2]MARK UP FOR RETAIL'!$D$5)+'[2]MARK UP FOR RETAIL'!$G$5</f>
        <v>-113.4</v>
      </c>
      <c r="G39" s="439">
        <f>(('[2]THYME 6'!AF39*'[2]MARK UP FOR RETAIL'!$D$10)*'[2]MARK UP FOR RETAIL'!$D$11)*'[2]MARK UP FOR RETAIL'!$D$7</f>
        <v>-17.82</v>
      </c>
      <c r="H39" s="440"/>
      <c r="I39" s="315"/>
      <c r="J39" s="439">
        <f>('[2]THYME 6'!AI39*'[2]MARK UP FOR RETAIL'!$D$11)*'[2]MARK UP FOR RETAIL'!$D$5</f>
        <v>-51.84</v>
      </c>
      <c r="K39" s="440"/>
    </row>
  </sheetData>
  <mergeCells count="59">
    <mergeCell ref="J34:K34"/>
    <mergeCell ref="J39:K39"/>
    <mergeCell ref="J38:K38"/>
    <mergeCell ref="J37:K37"/>
    <mergeCell ref="J36:K36"/>
    <mergeCell ref="J35:K35"/>
    <mergeCell ref="J32:K32"/>
    <mergeCell ref="J31:K31"/>
    <mergeCell ref="J30:K30"/>
    <mergeCell ref="J29:K29"/>
    <mergeCell ref="J28:K28"/>
    <mergeCell ref="J11:K11"/>
    <mergeCell ref="J10:K10"/>
    <mergeCell ref="J9:K9"/>
    <mergeCell ref="J19:K19"/>
    <mergeCell ref="J18:K18"/>
    <mergeCell ref="J17:K17"/>
    <mergeCell ref="J16:K16"/>
    <mergeCell ref="J15:K15"/>
    <mergeCell ref="J25:K26"/>
    <mergeCell ref="A38:D38"/>
    <mergeCell ref="G38:H38"/>
    <mergeCell ref="A39:D39"/>
    <mergeCell ref="G39:H39"/>
    <mergeCell ref="G32:H32"/>
    <mergeCell ref="G33:H33"/>
    <mergeCell ref="G34:H34"/>
    <mergeCell ref="G35:H35"/>
    <mergeCell ref="G36:H36"/>
    <mergeCell ref="G37:H37"/>
    <mergeCell ref="G30:H30"/>
    <mergeCell ref="G31:H31"/>
    <mergeCell ref="G27:H27"/>
    <mergeCell ref="J27:K27"/>
    <mergeCell ref="J33:K33"/>
    <mergeCell ref="I27:I39"/>
    <mergeCell ref="D28:D37"/>
    <mergeCell ref="G28:H28"/>
    <mergeCell ref="G29:H29"/>
    <mergeCell ref="A19:D19"/>
    <mergeCell ref="A37:C37"/>
    <mergeCell ref="A24:D26"/>
    <mergeCell ref="E25:F26"/>
    <mergeCell ref="A1:K1"/>
    <mergeCell ref="A3:D5"/>
    <mergeCell ref="J4:K5"/>
    <mergeCell ref="I6:I19"/>
    <mergeCell ref="D7:D16"/>
    <mergeCell ref="A16:C16"/>
    <mergeCell ref="E4:F5"/>
    <mergeCell ref="A18:D18"/>
    <mergeCell ref="A17:D17"/>
    <mergeCell ref="E18:F18"/>
    <mergeCell ref="J8:K8"/>
    <mergeCell ref="J7:K7"/>
    <mergeCell ref="J6:K6"/>
    <mergeCell ref="J14:K14"/>
    <mergeCell ref="J13:K13"/>
    <mergeCell ref="J12:K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6" workbookViewId="0">
      <selection sqref="A1:L43"/>
    </sheetView>
  </sheetViews>
  <sheetFormatPr defaultRowHeight="15"/>
  <cols>
    <col min="7" max="7" width="11.140625" customWidth="1"/>
  </cols>
  <sheetData>
    <row r="1" spans="1:12" ht="45.75">
      <c r="A1" s="509" t="s">
        <v>155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1"/>
    </row>
    <row r="2" spans="1:12" ht="15" customHeight="1">
      <c r="A2" s="512" t="s">
        <v>1</v>
      </c>
      <c r="B2" s="513"/>
      <c r="C2" s="513"/>
      <c r="D2" s="513"/>
      <c r="E2" s="13"/>
      <c r="F2" s="13"/>
      <c r="G2" s="13"/>
      <c r="H2" s="13"/>
      <c r="I2" s="13"/>
      <c r="J2" s="13"/>
      <c r="K2" s="13"/>
      <c r="L2" s="13"/>
    </row>
    <row r="3" spans="1:12" ht="15" customHeight="1">
      <c r="A3" s="513"/>
      <c r="B3" s="513"/>
      <c r="C3" s="513"/>
      <c r="D3" s="513"/>
      <c r="E3" s="303" t="s">
        <v>2</v>
      </c>
      <c r="F3" s="406"/>
      <c r="G3" s="363"/>
      <c r="H3" s="14"/>
      <c r="I3" s="14"/>
      <c r="J3" s="14"/>
      <c r="K3" s="309"/>
      <c r="L3" s="410"/>
    </row>
    <row r="4" spans="1:12" ht="15" customHeight="1">
      <c r="A4" s="513"/>
      <c r="B4" s="513"/>
      <c r="C4" s="513"/>
      <c r="D4" s="513"/>
      <c r="E4" s="514"/>
      <c r="F4" s="515"/>
      <c r="G4" s="516"/>
      <c r="H4" s="14"/>
      <c r="I4" s="14"/>
      <c r="J4" s="14"/>
      <c r="K4" s="517"/>
      <c r="L4" s="517"/>
    </row>
    <row r="5" spans="1:12" ht="51">
      <c r="A5" s="15" t="s">
        <v>43</v>
      </c>
      <c r="B5" s="388" t="s">
        <v>5</v>
      </c>
      <c r="C5" s="388"/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101" t="s">
        <v>47</v>
      </c>
      <c r="J5" s="481">
        <v>52</v>
      </c>
      <c r="K5" s="837" t="s">
        <v>3</v>
      </c>
      <c r="L5" s="838"/>
    </row>
    <row r="6" spans="1:12" ht="29.25" customHeight="1">
      <c r="A6" s="62" t="s">
        <v>501</v>
      </c>
      <c r="B6" s="398">
        <v>0</v>
      </c>
      <c r="C6" s="398"/>
      <c r="D6" s="365" t="s">
        <v>44</v>
      </c>
      <c r="E6" s="43">
        <f>((([2]VANTAGE!AF6*'[2]MARK UP FOR RETAIL'!$D$9)*'[2]MARK UP FOR RETAIL'!$D$11)*'[2]MARK UP FOR RETAIL'!$D$5)+'[2]MARK UP FOR RETAIL'!$G$5</f>
        <v>599.40000000000009</v>
      </c>
      <c r="F6" s="43">
        <f>((([2]VANTAGE!AG6*'[2]MARK UP FOR RETAIL'!$D$9)*'[2]MARK UP FOR RETAIL'!$D$11)*'[2]MARK UP FOR RETAIL'!$D$5)+'[2]MARK UP FOR RETAIL'!$G$5</f>
        <v>730.62</v>
      </c>
      <c r="G6" s="43">
        <f>((([2]VANTAGE!AH6*'[2]MARK UP FOR RETAIL'!$D$9)*'[2]MARK UP FOR RETAIL'!$D$11)*'[2]MARK UP FOR RETAIL'!$D$5)+'[2]MARK UP FOR RETAIL'!$G$5</f>
        <v>918.54000000000008</v>
      </c>
      <c r="H6" s="43">
        <f>(([2]VANTAGE!AI6*'[2]MARK UP FOR RETAIL'!$D$10)*'[2]MARK UP FOR RETAIL'!$D$11)*'[2]MARK UP FOR RETAIL'!$D$7</f>
        <v>126.36</v>
      </c>
      <c r="I6" s="43">
        <f>([2]VANTAGE!AJ6*'[2]MARK UP FOR RETAIL'!$D$11)*'[2]MARK UP FOR RETAIL'!$D$5</f>
        <v>126.36</v>
      </c>
      <c r="J6" s="481"/>
      <c r="K6" s="423">
        <f>([2]VANTAGE!AL6*'[2]MARK UP FOR RETAIL'!$D$11)*'[2]MARK UP FOR RETAIL'!$D$5</f>
        <v>319.14</v>
      </c>
      <c r="L6" s="424"/>
    </row>
    <row r="7" spans="1:12" ht="15.75">
      <c r="A7" s="102" t="s">
        <v>156</v>
      </c>
      <c r="B7" s="398">
        <v>1</v>
      </c>
      <c r="C7" s="398"/>
      <c r="D7" s="365"/>
      <c r="E7" s="43">
        <f>((([2]VANTAGE!AF7*'[2]MARK UP FOR RETAIL'!$D$9)*'[2]MARK UP FOR RETAIL'!$D$11)*'[2]MARK UP FOR RETAIL'!$D$5)+'[2]MARK UP FOR RETAIL'!$G$5</f>
        <v>717.66000000000008</v>
      </c>
      <c r="F7" s="43">
        <f>((([2]VANTAGE!AG7*'[2]MARK UP FOR RETAIL'!$D$9)*'[2]MARK UP FOR RETAIL'!$D$11)*'[2]MARK UP FOR RETAIL'!$D$5)+'[2]MARK UP FOR RETAIL'!$G$5</f>
        <v>894.24</v>
      </c>
      <c r="G7" s="43">
        <f>((([2]VANTAGE!AH7*'[2]MARK UP FOR RETAIL'!$D$9)*'[2]MARK UP FOR RETAIL'!$D$11)*'[2]MARK UP FOR RETAIL'!$D$5)+'[2]MARK UP FOR RETAIL'!$G$5</f>
        <v>1074.0600000000002</v>
      </c>
      <c r="H7" s="43">
        <f>(([2]VANTAGE!AI7*'[2]MARK UP FOR RETAIL'!$D$10)*'[2]MARK UP FOR RETAIL'!$D$11)*'[2]MARK UP FOR RETAIL'!$D$7</f>
        <v>144.18</v>
      </c>
      <c r="I7" s="43">
        <f>([2]VANTAGE!AJ7*'[2]MARK UP FOR RETAIL'!$D$11)*'[2]MARK UP FOR RETAIL'!$D$5</f>
        <v>307.8</v>
      </c>
      <c r="J7" s="481"/>
      <c r="K7" s="423">
        <f>([2]VANTAGE!AL7*'[2]MARK UP FOR RETAIL'!$D$11)*'[2]MARK UP FOR RETAIL'!$D$5</f>
        <v>400.14</v>
      </c>
      <c r="L7" s="424"/>
    </row>
    <row r="8" spans="1:12" ht="15.75">
      <c r="A8" s="102" t="s">
        <v>157</v>
      </c>
      <c r="B8" s="398">
        <v>1</v>
      </c>
      <c r="C8" s="398"/>
      <c r="D8" s="365"/>
      <c r="E8" s="43">
        <f>((([2]VANTAGE!AF8*'[2]MARK UP FOR RETAIL'!$D$9)*'[2]MARK UP FOR RETAIL'!$D$11)*'[2]MARK UP FOR RETAIL'!$D$5)+'[2]MARK UP FOR RETAIL'!$G$5</f>
        <v>790.56000000000006</v>
      </c>
      <c r="F8" s="43">
        <f>((([2]VANTAGE!AG8*'[2]MARK UP FOR RETAIL'!$D$9)*'[2]MARK UP FOR RETAIL'!$D$11)*'[2]MARK UP FOR RETAIL'!$D$5)+'[2]MARK UP FOR RETAIL'!$G$5</f>
        <v>1031.94</v>
      </c>
      <c r="G8" s="43">
        <f>((([2]VANTAGE!AH8*'[2]MARK UP FOR RETAIL'!$D$9)*'[2]MARK UP FOR RETAIL'!$D$11)*'[2]MARK UP FOR RETAIL'!$D$5)+'[2]MARK UP FOR RETAIL'!$G$5</f>
        <v>1234.44</v>
      </c>
      <c r="H8" s="43">
        <f>(([2]VANTAGE!AI8*'[2]MARK UP FOR RETAIL'!$D$10)*'[2]MARK UP FOR RETAIL'!$D$11)*'[2]MARK UP FOR RETAIL'!$D$7</f>
        <v>162</v>
      </c>
      <c r="I8" s="43">
        <f>([2]VANTAGE!AJ8*'[2]MARK UP FOR RETAIL'!$D$11)*'[2]MARK UP FOR RETAIL'!$D$5</f>
        <v>372.6</v>
      </c>
      <c r="J8" s="481"/>
      <c r="K8" s="423">
        <f>([2]VANTAGE!AL8*'[2]MARK UP FOR RETAIL'!$D$11)*'[2]MARK UP FOR RETAIL'!$D$5</f>
        <v>474.65999999999997</v>
      </c>
      <c r="L8" s="424"/>
    </row>
    <row r="9" spans="1:12" ht="15.75">
      <c r="A9" s="102" t="s">
        <v>158</v>
      </c>
      <c r="B9" s="398">
        <v>2</v>
      </c>
      <c r="C9" s="398"/>
      <c r="D9" s="365"/>
      <c r="E9" s="43">
        <f>((([2]VANTAGE!AF9*'[2]MARK UP FOR RETAIL'!$D$9)*'[2]MARK UP FOR RETAIL'!$D$11)*'[2]MARK UP FOR RETAIL'!$D$5)+'[2]MARK UP FOR RETAIL'!$G$5</f>
        <v>916.92</v>
      </c>
      <c r="F9" s="43">
        <f>((([2]VANTAGE!AG9*'[2]MARK UP FOR RETAIL'!$D$9)*'[2]MARK UP FOR RETAIL'!$D$11)*'[2]MARK UP FOR RETAIL'!$D$5)+'[2]MARK UP FOR RETAIL'!$G$5</f>
        <v>1195.5600000000002</v>
      </c>
      <c r="G9" s="43">
        <f>((([2]VANTAGE!AH9*'[2]MARK UP FOR RETAIL'!$D$9)*'[2]MARK UP FOR RETAIL'!$D$11)*'[2]MARK UP FOR RETAIL'!$D$5)+'[2]MARK UP FOR RETAIL'!$G$5</f>
        <v>1428.84</v>
      </c>
      <c r="H9" s="43">
        <f>(([2]VANTAGE!AI9*'[2]MARK UP FOR RETAIL'!$D$10)*'[2]MARK UP FOR RETAIL'!$D$11)*'[2]MARK UP FOR RETAIL'!$D$7</f>
        <v>181.44000000000003</v>
      </c>
      <c r="I9" s="43">
        <f>([2]VANTAGE!AJ9*'[2]MARK UP FOR RETAIL'!$D$11)*'[2]MARK UP FOR RETAIL'!$D$5</f>
        <v>434.15999999999997</v>
      </c>
      <c r="J9" s="481"/>
      <c r="K9" s="423">
        <f>([2]VANTAGE!AL9*'[2]MARK UP FOR RETAIL'!$D$11)*'[2]MARK UP FOR RETAIL'!$D$5</f>
        <v>571.86</v>
      </c>
      <c r="L9" s="424"/>
    </row>
    <row r="10" spans="1:12" ht="15.75">
      <c r="A10" s="102" t="s">
        <v>159</v>
      </c>
      <c r="B10" s="398">
        <v>2</v>
      </c>
      <c r="C10" s="398"/>
      <c r="D10" s="365"/>
      <c r="E10" s="43">
        <f>((([2]VANTAGE!AF10*'[2]MARK UP FOR RETAIL'!$D$9)*'[2]MARK UP FOR RETAIL'!$D$11)*'[2]MARK UP FOR RETAIL'!$D$5)+'[2]MARK UP FOR RETAIL'!$G$5</f>
        <v>1054.6199999999999</v>
      </c>
      <c r="F10" s="43">
        <f>((([2]VANTAGE!AG10*'[2]MARK UP FOR RETAIL'!$D$9)*'[2]MARK UP FOR RETAIL'!$D$11)*'[2]MARK UP FOR RETAIL'!$D$5)+'[2]MARK UP FOR RETAIL'!$G$5</f>
        <v>1362.42</v>
      </c>
      <c r="G10" s="43">
        <f>((([2]VANTAGE!AH10*'[2]MARK UP FOR RETAIL'!$D$9)*'[2]MARK UP FOR RETAIL'!$D$11)*'[2]MARK UP FOR RETAIL'!$D$5)+'[2]MARK UP FOR RETAIL'!$G$5</f>
        <v>1632.96</v>
      </c>
      <c r="H10" s="43">
        <f>(([2]VANTAGE!AI10*'[2]MARK UP FOR RETAIL'!$D$10)*'[2]MARK UP FOR RETAIL'!$D$11)*'[2]MARK UP FOR RETAIL'!$D$7</f>
        <v>200.88</v>
      </c>
      <c r="I10" s="43">
        <f>([2]VANTAGE!AJ10*'[2]MARK UP FOR RETAIL'!$D$11)*'[2]MARK UP FOR RETAIL'!$D$5</f>
        <v>498.96</v>
      </c>
      <c r="J10" s="481"/>
      <c r="K10" s="423">
        <f>([2]VANTAGE!AL10*'[2]MARK UP FOR RETAIL'!$D$11)*'[2]MARK UP FOR RETAIL'!$D$5</f>
        <v>667.44</v>
      </c>
      <c r="L10" s="424"/>
    </row>
    <row r="11" spans="1:12" ht="15.75">
      <c r="A11" s="102" t="s">
        <v>160</v>
      </c>
      <c r="B11" s="398">
        <v>2</v>
      </c>
      <c r="C11" s="398"/>
      <c r="D11" s="365"/>
      <c r="E11" s="43">
        <f>((([2]VANTAGE!AF11*'[2]MARK UP FOR RETAIL'!$D$9)*'[2]MARK UP FOR RETAIL'!$D$11)*'[2]MARK UP FOR RETAIL'!$D$5)+'[2]MARK UP FOR RETAIL'!$G$5</f>
        <v>1198.8000000000002</v>
      </c>
      <c r="F11" s="43">
        <f>((([2]VANTAGE!AG11*'[2]MARK UP FOR RETAIL'!$D$9)*'[2]MARK UP FOR RETAIL'!$D$11)*'[2]MARK UP FOR RETAIL'!$D$5)+'[2]MARK UP FOR RETAIL'!$G$5</f>
        <v>1532.5200000000002</v>
      </c>
      <c r="G11" s="43">
        <f>((([2]VANTAGE!AH11*'[2]MARK UP FOR RETAIL'!$D$9)*'[2]MARK UP FOR RETAIL'!$D$11)*'[2]MARK UP FOR RETAIL'!$D$5)+'[2]MARK UP FOR RETAIL'!$G$5</f>
        <v>1838.7</v>
      </c>
      <c r="H11" s="43">
        <f>(([2]VANTAGE!AI11*'[2]MARK UP FOR RETAIL'!$D$10)*'[2]MARK UP FOR RETAIL'!$D$11)*'[2]MARK UP FOR RETAIL'!$D$7</f>
        <v>217.07999999999998</v>
      </c>
      <c r="I11" s="43">
        <f>([2]VANTAGE!AJ11*'[2]MARK UP FOR RETAIL'!$D$11)*'[2]MARK UP FOR RETAIL'!$D$5</f>
        <v>563.76</v>
      </c>
      <c r="J11" s="481"/>
      <c r="K11" s="423">
        <f>([2]VANTAGE!AL11*'[2]MARK UP FOR RETAIL'!$D$11)*'[2]MARK UP FOR RETAIL'!$D$5</f>
        <v>775.98</v>
      </c>
      <c r="L11" s="424"/>
    </row>
    <row r="12" spans="1:12" ht="15.75">
      <c r="A12" s="102" t="s">
        <v>161</v>
      </c>
      <c r="B12" s="398">
        <v>3</v>
      </c>
      <c r="C12" s="398"/>
      <c r="D12" s="365"/>
      <c r="E12" s="43">
        <f>((([2]VANTAGE!AF12*'[2]MARK UP FOR RETAIL'!$D$9)*'[2]MARK UP FOR RETAIL'!$D$11)*'[2]MARK UP FOR RETAIL'!$D$5)+'[2]MARK UP FOR RETAIL'!$G$5</f>
        <v>1389.96</v>
      </c>
      <c r="F12" s="43">
        <f>((([2]VANTAGE!AG12*'[2]MARK UP FOR RETAIL'!$D$9)*'[2]MARK UP FOR RETAIL'!$D$11)*'[2]MARK UP FOR RETAIL'!$D$5)+'[2]MARK UP FOR RETAIL'!$G$5</f>
        <v>1752.84</v>
      </c>
      <c r="G12" s="43">
        <f>((([2]VANTAGE!AH12*'[2]MARK UP FOR RETAIL'!$D$9)*'[2]MARK UP FOR RETAIL'!$D$11)*'[2]MARK UP FOR RETAIL'!$D$5)+'[2]MARK UP FOR RETAIL'!$G$5</f>
        <v>2102.7600000000002</v>
      </c>
      <c r="H12" s="43">
        <f>(([2]VANTAGE!AI12*'[2]MARK UP FOR RETAIL'!$D$10)*'[2]MARK UP FOR RETAIL'!$D$11)*'[2]MARK UP FOR RETAIL'!$D$7</f>
        <v>238.14000000000001</v>
      </c>
      <c r="I12" s="43">
        <f>([2]VANTAGE!AJ12*'[2]MARK UP FOR RETAIL'!$D$11)*'[2]MARK UP FOR RETAIL'!$D$5</f>
        <v>626.94000000000005</v>
      </c>
      <c r="J12" s="481"/>
      <c r="K12" s="423">
        <f>([2]VANTAGE!AL12*'[2]MARK UP FOR RETAIL'!$D$11)*'[2]MARK UP FOR RETAIL'!$D$5</f>
        <v>881.28</v>
      </c>
      <c r="L12" s="424"/>
    </row>
    <row r="13" spans="1:12" ht="15.75">
      <c r="A13" s="102" t="s">
        <v>162</v>
      </c>
      <c r="B13" s="398">
        <v>4</v>
      </c>
      <c r="C13" s="398"/>
      <c r="D13" s="365"/>
      <c r="E13" s="43">
        <f>((([2]VANTAGE!AF13*'[2]MARK UP FOR RETAIL'!$D$9)*'[2]MARK UP FOR RETAIL'!$D$11)*'[2]MARK UP FOR RETAIL'!$D$5)+'[2]MARK UP FOR RETAIL'!$G$5</f>
        <v>1605.42</v>
      </c>
      <c r="F13" s="43">
        <f>((([2]VANTAGE!AG13*'[2]MARK UP FOR RETAIL'!$D$9)*'[2]MARK UP FOR RETAIL'!$D$11)*'[2]MARK UP FOR RETAIL'!$D$5)+'[2]MARK UP FOR RETAIL'!$G$5</f>
        <v>1987.74</v>
      </c>
      <c r="G13" s="43">
        <f>((([2]VANTAGE!AH13*'[2]MARK UP FOR RETAIL'!$D$9)*'[2]MARK UP FOR RETAIL'!$D$11)*'[2]MARK UP FOR RETAIL'!$D$5)+'[2]MARK UP FOR RETAIL'!$G$5</f>
        <v>2386.2600000000002</v>
      </c>
      <c r="H13" s="43">
        <f>(([2]VANTAGE!AI13*'[2]MARK UP FOR RETAIL'!$D$10)*'[2]MARK UP FOR RETAIL'!$D$11)*'[2]MARK UP FOR RETAIL'!$D$7</f>
        <v>255.96</v>
      </c>
      <c r="I13" s="43">
        <f>([2]VANTAGE!AJ13*'[2]MARK UP FOR RETAIL'!$D$11)*'[2]MARK UP FOR RETAIL'!$D$5</f>
        <v>690.12</v>
      </c>
      <c r="J13" s="481"/>
      <c r="K13" s="423">
        <f>([2]VANTAGE!AL13*'[2]MARK UP FOR RETAIL'!$D$11)*'[2]MARK UP FOR RETAIL'!$D$5</f>
        <v>1017.3600000000001</v>
      </c>
      <c r="L13" s="424"/>
    </row>
    <row r="14" spans="1:12" ht="15.75">
      <c r="A14" s="102" t="s">
        <v>163</v>
      </c>
      <c r="B14" s="398">
        <v>5</v>
      </c>
      <c r="C14" s="398"/>
      <c r="D14" s="365"/>
      <c r="E14" s="43">
        <f>((([2]VANTAGE!AF14*'[2]MARK UP FOR RETAIL'!$D$9)*'[2]MARK UP FOR RETAIL'!$D$11)*'[2]MARK UP FOR RETAIL'!$D$5)+'[2]MARK UP FOR RETAIL'!$G$5</f>
        <v>1799.8200000000002</v>
      </c>
      <c r="F14" s="43">
        <f>((([2]VANTAGE!AG14*'[2]MARK UP FOR RETAIL'!$D$9)*'[2]MARK UP FOR RETAIL'!$D$11)*'[2]MARK UP FOR RETAIL'!$D$5)+'[2]MARK UP FOR RETAIL'!$G$5</f>
        <v>2251.8000000000002</v>
      </c>
      <c r="G14" s="43">
        <f>((([2]VANTAGE!AH14*'[2]MARK UP FOR RETAIL'!$D$9)*'[2]MARK UP FOR RETAIL'!$D$11)*'[2]MARK UP FOR RETAIL'!$D$5)+'[2]MARK UP FOR RETAIL'!$G$5</f>
        <v>2702.16</v>
      </c>
      <c r="H14" s="43">
        <f>(([2]VANTAGE!AI14*'[2]MARK UP FOR RETAIL'!$D$10)*'[2]MARK UP FOR RETAIL'!$D$11)*'[2]MARK UP FOR RETAIL'!$D$7</f>
        <v>272.16000000000003</v>
      </c>
      <c r="I14" s="43">
        <f>([2]VANTAGE!AJ14*'[2]MARK UP FOR RETAIL'!$D$11)*'[2]MARK UP FOR RETAIL'!$D$5</f>
        <v>756.54</v>
      </c>
      <c r="J14" s="481"/>
      <c r="K14" s="423">
        <f>([2]VANTAGE!AL14*'[2]MARK UP FOR RETAIL'!$D$11)*'[2]MARK UP FOR RETAIL'!$D$5</f>
        <v>1182.6000000000001</v>
      </c>
      <c r="L14" s="424"/>
    </row>
    <row r="15" spans="1:12" ht="15.75">
      <c r="A15" s="102" t="s">
        <v>164</v>
      </c>
      <c r="B15" s="398">
        <v>6</v>
      </c>
      <c r="C15" s="398"/>
      <c r="D15" s="365"/>
      <c r="E15" s="43">
        <f>((([2]VANTAGE!AF15*'[2]MARK UP FOR RETAIL'!$D$9)*'[2]MARK UP FOR RETAIL'!$D$11)*'[2]MARK UP FOR RETAIL'!$D$5)+'[2]MARK UP FOR RETAIL'!$G$5</f>
        <v>2039.5800000000002</v>
      </c>
      <c r="F15" s="43">
        <f>((([2]VANTAGE!AG15*'[2]MARK UP FOR RETAIL'!$D$9)*'[2]MARK UP FOR RETAIL'!$D$11)*'[2]MARK UP FOR RETAIL'!$D$5)+'[2]MARK UP FOR RETAIL'!$G$5</f>
        <v>2532.06</v>
      </c>
      <c r="G15" s="43">
        <f>((([2]VANTAGE!AH15*'[2]MARK UP FOR RETAIL'!$D$9)*'[2]MARK UP FOR RETAIL'!$D$11)*'[2]MARK UP FOR RETAIL'!$D$5)+'[2]MARK UP FOR RETAIL'!$G$5</f>
        <v>3042.36</v>
      </c>
      <c r="H15" s="43">
        <f>(([2]VANTAGE!AI15*'[2]MARK UP FOR RETAIL'!$D$10)*'[2]MARK UP FOR RETAIL'!$D$11)*'[2]MARK UP FOR RETAIL'!$D$7</f>
        <v>291.60000000000002</v>
      </c>
      <c r="I15" s="43">
        <f>([2]VANTAGE!AJ15*'[2]MARK UP FOR RETAIL'!$D$11)*'[2]MARK UP FOR RETAIL'!$D$5</f>
        <v>818.1</v>
      </c>
      <c r="J15" s="481"/>
      <c r="K15" s="423">
        <f>([2]VANTAGE!AL15*'[2]MARK UP FOR RETAIL'!$D$11)*'[2]MARK UP FOR RETAIL'!$D$5</f>
        <v>1365.6599999999999</v>
      </c>
      <c r="L15" s="424"/>
    </row>
    <row r="16" spans="1:12" ht="15.75" customHeight="1">
      <c r="A16" s="434" t="s">
        <v>99</v>
      </c>
      <c r="B16" s="434"/>
      <c r="C16" s="434"/>
      <c r="D16" s="434"/>
      <c r="E16" s="335">
        <f>((([2]VANTAGE!AF16*'[2]MARK UP FOR RETAIL'!$D$9)*'[2]MARK UP FOR RETAIL'!$D$11)*'[2]MARK UP FOR RETAIL'!$D$5)</f>
        <v>213.84000000000003</v>
      </c>
      <c r="F16" s="336"/>
      <c r="G16" s="337"/>
      <c r="H16" s="43">
        <f>(([2]VANTAGE!AI16*'[2]MARK UP FOR RETAIL'!$D$10)*'[2]MARK UP FOR RETAIL'!$D$11)*'[2]MARK UP FOR RETAIL'!$D$7</f>
        <v>25.92</v>
      </c>
      <c r="I16" s="43" t="s">
        <v>25</v>
      </c>
      <c r="J16" s="481"/>
      <c r="K16" s="423">
        <f>([2]VANTAGE!AL16*'[2]MARK UP FOR RETAIL'!$D$11)*'[2]MARK UP FOR RETAIL'!$D$5</f>
        <v>123.12000000000002</v>
      </c>
      <c r="L16" s="424"/>
    </row>
    <row r="17" spans="1:12" ht="15.75" customHeight="1">
      <c r="A17" s="525" t="s">
        <v>165</v>
      </c>
      <c r="B17" s="525"/>
      <c r="C17" s="525"/>
      <c r="D17" s="525"/>
      <c r="E17" s="43">
        <f>((([2]VANTAGE!AF17*'[2]MARK UP FOR RETAIL'!$D$9)*'[2]MARK UP FOR RETAIL'!$D$11)*'[2]MARK UP FOR RETAIL'!$D$5)</f>
        <v>246.24000000000004</v>
      </c>
      <c r="F17" s="43">
        <f>((([2]VANTAGE!AG17*'[2]MARK UP FOR RETAIL'!$D$9)*'[2]MARK UP FOR RETAIL'!$D$11)*'[2]MARK UP FOR RETAIL'!$D$5)</f>
        <v>348.3</v>
      </c>
      <c r="G17" s="43">
        <f>((([2]VANTAGE!AH17*'[2]MARK UP FOR RETAIL'!$D$9)*'[2]MARK UP FOR RETAIL'!$D$11)*'[2]MARK UP FOR RETAIL'!$D$5)</f>
        <v>417.96</v>
      </c>
      <c r="H17" s="43">
        <f>(([2]VANTAGE!AI17*'[2]MARK UP FOR RETAIL'!$D$10)*'[2]MARK UP FOR RETAIL'!$D$11)*'[2]MARK UP FOR RETAIL'!$D$7</f>
        <v>53.460000000000008</v>
      </c>
      <c r="I17" s="43">
        <f>([2]VANTAGE!AJ17*'[2]MARK UP FOR RETAIL'!$D$11)*'[2]MARK UP FOR RETAIL'!$D$5</f>
        <v>63.18</v>
      </c>
      <c r="J17" s="481"/>
      <c r="K17" s="423">
        <f>([2]VANTAGE!AL17*'[2]MARK UP FOR RETAIL'!$D$11)*'[2]MARK UP FOR RETAIL'!$D$5</f>
        <v>162</v>
      </c>
      <c r="L17" s="424"/>
    </row>
    <row r="18" spans="1:12" ht="15.75" customHeight="1">
      <c r="A18" s="434" t="s">
        <v>26</v>
      </c>
      <c r="B18" s="434"/>
      <c r="C18" s="434"/>
      <c r="D18" s="434"/>
      <c r="E18" s="364">
        <f>(([2]VANTAGE!AF18*'[2]MARK UP FOR RETAIL'!$D$10)*'[2]MARK UP FOR RETAIL'!$D$11)*'[2]MARK UP FOR RETAIL'!$D$7</f>
        <v>40.5</v>
      </c>
      <c r="F18" s="364"/>
      <c r="G18" s="364"/>
      <c r="H18" s="43" t="s">
        <v>25</v>
      </c>
      <c r="I18" s="43" t="s">
        <v>25</v>
      </c>
      <c r="J18" s="481"/>
      <c r="K18" s="423">
        <f>([2]VANTAGE!AL18*'[2]MARK UP FOR RETAIL'!$D$11)*'[2]MARK UP FOR RETAIL'!$D$5</f>
        <v>30.780000000000005</v>
      </c>
      <c r="L18" s="424"/>
    </row>
    <row r="19" spans="1:12" ht="15.75">
      <c r="A19" s="518" t="s">
        <v>27</v>
      </c>
      <c r="B19" s="518"/>
      <c r="C19" s="518"/>
      <c r="D19" s="518"/>
      <c r="E19" s="18">
        <f>((([2]VANTAGE!AF19*'[2]MARK UP FOR RETAIL'!$D$11)*'[2]MARK UP FOR RETAIL'!$D$9)*'[2]MARK UP FOR RETAIL'!$D$5)</f>
        <v>-69.660000000000011</v>
      </c>
      <c r="F19" s="18">
        <f>((([2]VANTAGE!AG19*'[2]MARK UP FOR RETAIL'!$D$11)*'[2]MARK UP FOR RETAIL'!$D$9)*'[2]MARK UP FOR RETAIL'!$D$5)</f>
        <v>-105.30000000000001</v>
      </c>
      <c r="G19" s="18">
        <f>((([2]VANTAGE!AH19*'[2]MARK UP FOR RETAIL'!$D$11)*'[2]MARK UP FOR RETAIL'!$D$9)*'[2]MARK UP FOR RETAIL'!$D$5)</f>
        <v>-129.60000000000002</v>
      </c>
      <c r="H19" s="18">
        <f>(([2]VANTAGE!AI19*'[2]MARK UP FOR RETAIL'!$D$10)*'[2]MARK UP FOR RETAIL'!$D$11)*'[2]MARK UP FOR RETAIL'!$D$7</f>
        <v>-17.82</v>
      </c>
      <c r="I19" s="18"/>
      <c r="J19" s="481"/>
      <c r="K19" s="536">
        <f>([2]VANTAGE!AL19*'[2]MARK UP FOR RETAIL'!$D$11)*'[2]MARK UP FOR RETAIL'!$D$5</f>
        <v>-46.98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.75" thickBot="1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 customHeight="1">
      <c r="A23" s="519" t="s">
        <v>166</v>
      </c>
      <c r="B23" s="520"/>
      <c r="C23" s="520"/>
      <c r="D23" s="520"/>
      <c r="E23" s="520"/>
      <c r="F23" s="520"/>
      <c r="G23" s="520"/>
      <c r="H23" s="520"/>
      <c r="I23" s="520"/>
      <c r="J23" s="520"/>
      <c r="K23" s="520"/>
      <c r="L23" s="521"/>
    </row>
    <row r="24" spans="1:12" ht="15" customHeight="1" thickBot="1">
      <c r="A24" s="522"/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4"/>
    </row>
    <row r="25" spans="1:12" ht="20.25">
      <c r="A25" s="329" t="s">
        <v>29</v>
      </c>
      <c r="B25" s="330"/>
      <c r="C25" s="330"/>
      <c r="D25" s="330"/>
      <c r="E25" s="330"/>
      <c r="F25" s="22"/>
      <c r="G25" s="24"/>
      <c r="H25" s="333" t="s">
        <v>30</v>
      </c>
      <c r="I25" s="333"/>
      <c r="J25" s="333"/>
      <c r="K25" s="333"/>
      <c r="L25" s="334"/>
    </row>
    <row r="26" spans="1:12" ht="20.25">
      <c r="A26" s="329"/>
      <c r="B26" s="330"/>
      <c r="C26" s="330"/>
      <c r="D26" s="330"/>
      <c r="E26" s="330"/>
      <c r="F26" s="22"/>
      <c r="G26" s="24"/>
      <c r="H26" s="333"/>
      <c r="I26" s="333"/>
      <c r="J26" s="333"/>
      <c r="K26" s="333"/>
      <c r="L26" s="334"/>
    </row>
    <row r="27" spans="1:12" ht="15.75">
      <c r="A27" s="25" t="s">
        <v>31</v>
      </c>
      <c r="B27" s="26"/>
      <c r="C27" s="26"/>
      <c r="D27" s="27"/>
      <c r="E27" s="27"/>
      <c r="F27" s="27"/>
      <c r="G27" s="28"/>
      <c r="H27" s="28" t="s">
        <v>32</v>
      </c>
      <c r="I27" s="29"/>
      <c r="J27" s="29"/>
      <c r="K27" s="29"/>
      <c r="L27" s="30"/>
    </row>
    <row r="28" spans="1:12" ht="15.75">
      <c r="A28" s="25" t="s">
        <v>33</v>
      </c>
      <c r="B28" s="26"/>
      <c r="C28" s="26"/>
      <c r="D28" s="27"/>
      <c r="E28" s="27"/>
      <c r="F28" s="27"/>
      <c r="G28" s="28"/>
      <c r="H28" s="28" t="s">
        <v>167</v>
      </c>
      <c r="I28" s="29"/>
      <c r="J28" s="29"/>
      <c r="K28" s="29"/>
      <c r="L28" s="30"/>
    </row>
    <row r="29" spans="1:12" ht="15.75">
      <c r="A29" s="25" t="s">
        <v>35</v>
      </c>
      <c r="B29" s="26"/>
      <c r="C29" s="26"/>
      <c r="D29" s="27"/>
      <c r="E29" s="27"/>
      <c r="F29" s="27"/>
      <c r="G29" s="28"/>
      <c r="H29" s="28" t="s">
        <v>36</v>
      </c>
      <c r="I29" s="29"/>
      <c r="J29" s="29"/>
      <c r="K29" s="29"/>
      <c r="L29" s="30"/>
    </row>
    <row r="30" spans="1:12" ht="15.75">
      <c r="A30" s="25" t="s">
        <v>37</v>
      </c>
      <c r="B30" s="26"/>
      <c r="C30" s="26"/>
      <c r="D30" s="27"/>
      <c r="E30" s="27"/>
      <c r="F30" s="27"/>
      <c r="G30" s="28"/>
      <c r="H30" s="28" t="s">
        <v>38</v>
      </c>
      <c r="I30" s="29"/>
      <c r="J30" s="29"/>
      <c r="K30" s="29"/>
      <c r="L30" s="30"/>
    </row>
    <row r="31" spans="1:12" ht="15.75">
      <c r="A31" s="25"/>
      <c r="B31" s="26"/>
      <c r="C31" s="26"/>
      <c r="D31" s="27"/>
      <c r="E31" s="27"/>
      <c r="F31" s="27"/>
      <c r="G31" s="28"/>
      <c r="H31" s="28" t="s">
        <v>39</v>
      </c>
      <c r="I31" s="29"/>
      <c r="J31" s="29"/>
      <c r="K31" s="29"/>
      <c r="L31" s="30"/>
    </row>
    <row r="32" spans="1:12" ht="15.75">
      <c r="A32" s="352"/>
      <c r="B32" s="367"/>
      <c r="C32" s="367"/>
      <c r="D32" s="367"/>
      <c r="E32" s="367"/>
      <c r="F32" s="27"/>
      <c r="G32" s="28"/>
      <c r="H32" s="28" t="s">
        <v>40</v>
      </c>
      <c r="I32" s="29"/>
      <c r="J32" s="29"/>
      <c r="K32" s="29"/>
      <c r="L32" s="30"/>
    </row>
    <row r="33" spans="1:12" ht="15.75">
      <c r="A33" s="368"/>
      <c r="B33" s="367"/>
      <c r="C33" s="367"/>
      <c r="D33" s="367"/>
      <c r="E33" s="367"/>
      <c r="F33" s="27"/>
      <c r="G33" s="28"/>
      <c r="H33" s="28" t="s">
        <v>41</v>
      </c>
      <c r="I33" s="29"/>
      <c r="J33" s="29"/>
      <c r="K33" s="29"/>
      <c r="L33" s="30"/>
    </row>
    <row r="34" spans="1:12" ht="15" customHeight="1">
      <c r="A34" s="368"/>
      <c r="B34" s="367"/>
      <c r="C34" s="367"/>
      <c r="D34" s="367"/>
      <c r="E34" s="367"/>
      <c r="F34" s="27"/>
      <c r="G34" s="27"/>
      <c r="H34" s="27"/>
      <c r="I34" s="27"/>
      <c r="J34" s="27"/>
      <c r="K34" s="27"/>
      <c r="L34" s="31"/>
    </row>
    <row r="35" spans="1:12" ht="20.25" customHeight="1">
      <c r="A35" s="32"/>
      <c r="B35" s="26"/>
      <c r="C35" s="26"/>
      <c r="D35" s="27"/>
      <c r="E35" s="27"/>
      <c r="F35" s="27"/>
      <c r="G35" s="33"/>
      <c r="H35" s="757"/>
      <c r="I35" s="758"/>
      <c r="J35" s="758"/>
      <c r="K35" s="758"/>
      <c r="L35" s="759"/>
    </row>
    <row r="36" spans="1:12" ht="21" thickBot="1">
      <c r="A36" s="34"/>
      <c r="B36" s="26"/>
      <c r="C36" s="26"/>
      <c r="D36" s="27"/>
      <c r="E36" s="27"/>
      <c r="F36" s="27"/>
      <c r="G36" s="33"/>
      <c r="H36" s="758"/>
      <c r="I36" s="758"/>
      <c r="J36" s="758"/>
      <c r="K36" s="758"/>
      <c r="L36" s="759"/>
    </row>
    <row r="37" spans="1:12" ht="51">
      <c r="A37" s="35" t="s">
        <v>43</v>
      </c>
      <c r="B37" s="526" t="s">
        <v>5</v>
      </c>
      <c r="C37" s="526"/>
      <c r="D37" s="36" t="s">
        <v>6</v>
      </c>
      <c r="E37" s="36" t="s">
        <v>7</v>
      </c>
      <c r="F37" s="37" t="s">
        <v>8</v>
      </c>
      <c r="G37" s="80"/>
      <c r="H37" s="839" t="s">
        <v>3</v>
      </c>
      <c r="I37" s="840"/>
      <c r="J37" s="840"/>
      <c r="K37" s="840"/>
      <c r="L37" s="841"/>
    </row>
    <row r="38" spans="1:12" ht="15.75" customHeight="1">
      <c r="A38" s="103" t="s">
        <v>157</v>
      </c>
      <c r="B38" s="398">
        <v>1</v>
      </c>
      <c r="C38" s="398"/>
      <c r="D38" s="365" t="s">
        <v>44</v>
      </c>
      <c r="E38" s="43">
        <f>((([2]VANTAGE!AF38*'[2]MARK UP FOR RETAIL'!$D$14)*'[2]MARK UP FOR RETAIL'!$D$11)*'[2]MARK UP FOR RETAIL'!$D$5)+'[2]MARK UP FOR RETAIL'!$G$5</f>
        <v>1159.92</v>
      </c>
      <c r="F38" s="56">
        <f>((([2]VANTAGE!AG38*'[2]MARK UP FOR RETAIL'!$D$14)*'[2]MARK UP FOR RETAIL'!$D$11)*'[2]MARK UP FOR RETAIL'!$D$5)+'[2]MARK UP FOR RETAIL'!$G$5</f>
        <v>1394.8200000000002</v>
      </c>
      <c r="G38" s="39"/>
      <c r="H38" s="344">
        <f>(([2]VANTAGE!AI38*'[2]MARK UP FOR RETAIL'!$D$14)*'[2]MARK UP FOR RETAIL'!$D$11)*'[2]MARK UP FOR RETAIL'!$D$5</f>
        <v>651.24</v>
      </c>
      <c r="I38" s="336"/>
      <c r="J38" s="336"/>
      <c r="K38" s="336"/>
      <c r="L38" s="345"/>
    </row>
    <row r="39" spans="1:12" ht="15.75">
      <c r="A39" s="103" t="s">
        <v>158</v>
      </c>
      <c r="B39" s="398">
        <v>2</v>
      </c>
      <c r="C39" s="398"/>
      <c r="D39" s="365"/>
      <c r="E39" s="43">
        <f>((([2]VANTAGE!AF39*'[2]MARK UP FOR RETAIL'!$D$14)*'[2]MARK UP FOR RETAIL'!$D$11)*'[2]MARK UP FOR RETAIL'!$D$5)+'[2]MARK UP FOR RETAIL'!$G$5</f>
        <v>1339.74</v>
      </c>
      <c r="F39" s="56">
        <f>((([2]VANTAGE!AG39*'[2]MARK UP FOR RETAIL'!$D$14)*'[2]MARK UP FOR RETAIL'!$D$11)*'[2]MARK UP FOR RETAIL'!$D$5)+'[2]MARK UP FOR RETAIL'!$G$5</f>
        <v>1621.6200000000001</v>
      </c>
      <c r="G39" s="39"/>
      <c r="H39" s="344">
        <f>(([2]VANTAGE!AI39*'[2]MARK UP FOR RETAIL'!$D$14)*'[2]MARK UP FOR RETAIL'!$D$11)*'[2]MARK UP FOR RETAIL'!$D$5</f>
        <v>790.56000000000006</v>
      </c>
      <c r="I39" s="336"/>
      <c r="J39" s="336"/>
      <c r="K39" s="336"/>
      <c r="L39" s="345"/>
    </row>
    <row r="40" spans="1:12" ht="15.75">
      <c r="A40" s="103" t="s">
        <v>159</v>
      </c>
      <c r="B40" s="398">
        <v>2</v>
      </c>
      <c r="C40" s="398"/>
      <c r="D40" s="365"/>
      <c r="E40" s="43">
        <f>((([2]VANTAGE!AF40*'[2]MARK UP FOR RETAIL'!$D$14)*'[2]MARK UP FOR RETAIL'!$D$11)*'[2]MARK UP FOR RETAIL'!$D$5)+'[2]MARK UP FOR RETAIL'!$G$5</f>
        <v>1553.58</v>
      </c>
      <c r="F40" s="56">
        <f>((([2]VANTAGE!AG40*'[2]MARK UP FOR RETAIL'!$D$14)*'[2]MARK UP FOR RETAIL'!$D$11)*'[2]MARK UP FOR RETAIL'!$D$5)+'[2]MARK UP FOR RETAIL'!$G$5</f>
        <v>1863.0000000000002</v>
      </c>
      <c r="G40" s="39"/>
      <c r="H40" s="344">
        <f>(([2]VANTAGE!AI40*'[2]MARK UP FOR RETAIL'!$D$14)*'[2]MARK UP FOR RETAIL'!$D$11)*'[2]MARK UP FOR RETAIL'!$D$5</f>
        <v>944.46</v>
      </c>
      <c r="I40" s="336"/>
      <c r="J40" s="336"/>
      <c r="K40" s="336"/>
      <c r="L40" s="345"/>
    </row>
    <row r="41" spans="1:12" ht="15.75">
      <c r="A41" s="103" t="s">
        <v>160</v>
      </c>
      <c r="B41" s="398">
        <v>2</v>
      </c>
      <c r="C41" s="398"/>
      <c r="D41" s="365"/>
      <c r="E41" s="43">
        <f>((([2]VANTAGE!AF41*'[2]MARK UP FOR RETAIL'!$D$14)*'[2]MARK UP FOR RETAIL'!$D$11)*'[2]MARK UP FOR RETAIL'!$D$5)+'[2]MARK UP FOR RETAIL'!$G$5</f>
        <v>1751.2200000000003</v>
      </c>
      <c r="F41" s="56">
        <f>((([2]VANTAGE!AG41*'[2]MARK UP FOR RETAIL'!$D$14)*'[2]MARK UP FOR RETAIL'!$D$11)*'[2]MARK UP FOR RETAIL'!$D$5)+'[2]MARK UP FOR RETAIL'!$G$5</f>
        <v>2083.3200000000002</v>
      </c>
      <c r="G41" s="39"/>
      <c r="H41" s="344">
        <f>(([2]VANTAGE!AI41*'[2]MARK UP FOR RETAIL'!$D$14)*'[2]MARK UP FOR RETAIL'!$D$11)*'[2]MARK UP FOR RETAIL'!$D$5</f>
        <v>1087.02</v>
      </c>
      <c r="I41" s="336"/>
      <c r="J41" s="336"/>
      <c r="K41" s="336"/>
      <c r="L41" s="345"/>
    </row>
    <row r="42" spans="1:12" ht="15.75">
      <c r="A42" s="103" t="s">
        <v>161</v>
      </c>
      <c r="B42" s="398">
        <v>3</v>
      </c>
      <c r="C42" s="398"/>
      <c r="D42" s="365"/>
      <c r="E42" s="43">
        <f>((([2]VANTAGE!AF42*'[2]MARK UP FOR RETAIL'!$D$14)*'[2]MARK UP FOR RETAIL'!$D$11)*'[2]MARK UP FOR RETAIL'!$D$5)+'[2]MARK UP FOR RETAIL'!$G$5</f>
        <v>2000.7</v>
      </c>
      <c r="F42" s="56">
        <f>((([2]VANTAGE!AG42*'[2]MARK UP FOR RETAIL'!$D$14)*'[2]MARK UP FOR RETAIL'!$D$11)*'[2]MARK UP FOR RETAIL'!$D$5)+'[2]MARK UP FOR RETAIL'!$G$5</f>
        <v>2366.8200000000002</v>
      </c>
      <c r="G42" s="39"/>
      <c r="H42" s="344">
        <f>(([2]VANTAGE!AI42*'[2]MARK UP FOR RETAIL'!$D$14)*'[2]MARK UP FOR RETAIL'!$D$11)*'[2]MARK UP FOR RETAIL'!$D$5</f>
        <v>1237.68</v>
      </c>
      <c r="I42" s="336"/>
      <c r="J42" s="336"/>
      <c r="K42" s="336"/>
      <c r="L42" s="345"/>
    </row>
    <row r="43" spans="1:12" ht="16.5" thickBot="1">
      <c r="A43" s="104" t="s">
        <v>162</v>
      </c>
      <c r="B43" s="399">
        <v>4</v>
      </c>
      <c r="C43" s="399"/>
      <c r="D43" s="366"/>
      <c r="E43" s="44">
        <f>((([2]VANTAGE!AF43*'[2]MARK UP FOR RETAIL'!$D$14)*'[2]MARK UP FOR RETAIL'!$D$11)*'[2]MARK UP FOR RETAIL'!$D$5)+'[2]MARK UP FOR RETAIL'!$G$5</f>
        <v>2272.86</v>
      </c>
      <c r="F43" s="57">
        <f>((([2]VANTAGE!AG43*'[2]MARK UP FOR RETAIL'!$D$14)*'[2]MARK UP FOR RETAIL'!$D$11)*'[2]MARK UP FOR RETAIL'!$D$5)+'[2]MARK UP FOR RETAIL'!$G$5</f>
        <v>2656.8</v>
      </c>
      <c r="G43" s="41"/>
      <c r="H43" s="348">
        <f>(([2]VANTAGE!AI43*'[2]MARK UP FOR RETAIL'!$D$14)*'[2]MARK UP FOR RETAIL'!$D$11)*'[2]MARK UP FOR RETAIL'!$D$5</f>
        <v>1412.6399999999999</v>
      </c>
      <c r="I43" s="349"/>
      <c r="J43" s="349"/>
      <c r="K43" s="349"/>
      <c r="L43" s="350"/>
    </row>
  </sheetData>
  <mergeCells count="58">
    <mergeCell ref="H43:L43"/>
    <mergeCell ref="H42:L42"/>
    <mergeCell ref="H41:L41"/>
    <mergeCell ref="H40:L40"/>
    <mergeCell ref="H39:L39"/>
    <mergeCell ref="K11:L11"/>
    <mergeCell ref="K10:L10"/>
    <mergeCell ref="K9:L9"/>
    <mergeCell ref="K19:L19"/>
    <mergeCell ref="K18:L18"/>
    <mergeCell ref="K17:L17"/>
    <mergeCell ref="K16:L16"/>
    <mergeCell ref="K15:L15"/>
    <mergeCell ref="B43:C43"/>
    <mergeCell ref="D38:D43"/>
    <mergeCell ref="B38:C38"/>
    <mergeCell ref="B42:C42"/>
    <mergeCell ref="B39:C39"/>
    <mergeCell ref="B40:C40"/>
    <mergeCell ref="B41:C41"/>
    <mergeCell ref="H25:L26"/>
    <mergeCell ref="A32:E34"/>
    <mergeCell ref="H35:L36"/>
    <mergeCell ref="B37:C37"/>
    <mergeCell ref="H38:L38"/>
    <mergeCell ref="H37:L37"/>
    <mergeCell ref="A23:L24"/>
    <mergeCell ref="A25:E26"/>
    <mergeCell ref="B9:C9"/>
    <mergeCell ref="B10:C10"/>
    <mergeCell ref="B11:C11"/>
    <mergeCell ref="B12:C12"/>
    <mergeCell ref="B13:C13"/>
    <mergeCell ref="B14:C14"/>
    <mergeCell ref="B15:C15"/>
    <mergeCell ref="A16:D16"/>
    <mergeCell ref="A17:D17"/>
    <mergeCell ref="A18:D18"/>
    <mergeCell ref="E18:G18"/>
    <mergeCell ref="K14:L14"/>
    <mergeCell ref="K13:L13"/>
    <mergeCell ref="K12:L12"/>
    <mergeCell ref="A1:L1"/>
    <mergeCell ref="A2:D4"/>
    <mergeCell ref="E3:G4"/>
    <mergeCell ref="K3:L4"/>
    <mergeCell ref="B5:C5"/>
    <mergeCell ref="J5:J19"/>
    <mergeCell ref="B6:C6"/>
    <mergeCell ref="D6:D15"/>
    <mergeCell ref="B7:C7"/>
    <mergeCell ref="B8:C8"/>
    <mergeCell ref="A19:D19"/>
    <mergeCell ref="E16:G16"/>
    <mergeCell ref="K8:L8"/>
    <mergeCell ref="K7:L7"/>
    <mergeCell ref="K6:L6"/>
    <mergeCell ref="K5:L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6" workbookViewId="0">
      <selection sqref="A1:K42"/>
    </sheetView>
  </sheetViews>
  <sheetFormatPr defaultRowHeight="15"/>
  <cols>
    <col min="7" max="7" width="11.42578125" customWidth="1"/>
  </cols>
  <sheetData>
    <row r="1" spans="1:11" ht="45.75">
      <c r="A1" s="527" t="s">
        <v>168</v>
      </c>
      <c r="B1" s="528"/>
      <c r="C1" s="528"/>
      <c r="D1" s="528"/>
      <c r="E1" s="528"/>
      <c r="F1" s="528"/>
      <c r="G1" s="528"/>
      <c r="H1" s="528"/>
      <c r="I1" s="528"/>
      <c r="J1" s="528"/>
      <c r="K1" s="529"/>
    </row>
    <row r="2" spans="1:11" ht="45.7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>
      <c r="A3" s="530" t="s">
        <v>1</v>
      </c>
      <c r="B3" s="531"/>
      <c r="C3" s="531"/>
      <c r="D3" s="531"/>
      <c r="E3" s="455" t="s">
        <v>121</v>
      </c>
      <c r="F3" s="455"/>
      <c r="G3" s="455"/>
      <c r="H3" s="13"/>
      <c r="I3" s="13"/>
      <c r="J3" s="13"/>
      <c r="K3" s="13"/>
    </row>
    <row r="4" spans="1:11" ht="15" customHeight="1">
      <c r="A4" s="531"/>
      <c r="B4" s="531"/>
      <c r="C4" s="531"/>
      <c r="D4" s="531"/>
      <c r="E4" s="455"/>
      <c r="F4" s="455"/>
      <c r="G4" s="455"/>
      <c r="H4" s="14"/>
      <c r="I4" s="14"/>
      <c r="J4" s="309"/>
      <c r="K4" s="410"/>
    </row>
    <row r="5" spans="1:11" ht="15.75" customHeight="1">
      <c r="A5" s="532"/>
      <c r="B5" s="532"/>
      <c r="C5" s="532"/>
      <c r="D5" s="532"/>
      <c r="E5" s="307"/>
      <c r="F5" s="307"/>
      <c r="G5" s="307"/>
      <c r="H5" s="63"/>
      <c r="I5" s="14"/>
      <c r="J5" s="411"/>
      <c r="K5" s="411"/>
    </row>
    <row r="6" spans="1:11" ht="47.25" customHeight="1">
      <c r="A6" s="15" t="s">
        <v>43</v>
      </c>
      <c r="B6" s="54" t="s">
        <v>51</v>
      </c>
      <c r="C6" s="54" t="s">
        <v>122</v>
      </c>
      <c r="D6" s="54" t="s">
        <v>6</v>
      </c>
      <c r="E6" s="311" t="s">
        <v>169</v>
      </c>
      <c r="F6" s="312"/>
      <c r="G6" s="54" t="s">
        <v>124</v>
      </c>
      <c r="H6" s="105" t="s">
        <v>47</v>
      </c>
      <c r="I6" s="313"/>
      <c r="J6" s="842" t="s">
        <v>3</v>
      </c>
      <c r="K6" s="843"/>
    </row>
    <row r="7" spans="1:11" ht="15.75" customHeight="1">
      <c r="A7" s="102" t="s">
        <v>157</v>
      </c>
      <c r="B7" s="55">
        <v>1</v>
      </c>
      <c r="C7" s="55">
        <v>1</v>
      </c>
      <c r="D7" s="318" t="s">
        <v>14</v>
      </c>
      <c r="E7" s="423">
        <f>((('[2]TITAN 700'!T7*'[2]MARK UP FOR RETAIL'!$D$9)*'[2]MARK UP FOR RETAIL'!$D$11)*'[2]MARK UP FOR RETAIL'!$D$5)+'[2]MARK UP FOR RETAIL'!$G$5</f>
        <v>1712.34</v>
      </c>
      <c r="F7" s="424"/>
      <c r="G7" s="122">
        <f>((('[2]TITAN 700'!V7*'[2]MARK UP FOR RETAIL'!$D$9)*'[2]MARK UP FOR RETAIL'!$D$11)*'[2]MARK UP FOR RETAIL'!$D$5)+'[2]MARK UP FOR RETAIL'!$G$5</f>
        <v>2143.2600000000002</v>
      </c>
      <c r="H7" s="106">
        <f>('[2]TITAN 700'!W7*'[2]MARK UP FOR RETAIL'!$D$11)*'[2]MARK UP FOR RETAIL'!$D$5</f>
        <v>370.98</v>
      </c>
      <c r="I7" s="314"/>
      <c r="J7" s="423">
        <f>(('[2]TITAN 700'!Y7*'[2]MARK UP FOR RETAIL'!$D$11)*'[2]MARK UP FOR RETAIL'!$D$5)</f>
        <v>686.88</v>
      </c>
      <c r="K7" s="424"/>
    </row>
    <row r="8" spans="1:11" ht="15.75">
      <c r="A8" s="102" t="s">
        <v>158</v>
      </c>
      <c r="B8" s="55">
        <v>2</v>
      </c>
      <c r="C8" s="55">
        <v>1</v>
      </c>
      <c r="D8" s="319"/>
      <c r="E8" s="423">
        <f>((('[2]TITAN 700'!T8*'[2]MARK UP FOR RETAIL'!$D$9)*'[2]MARK UP FOR RETAIL'!$D$11)*'[2]MARK UP FOR RETAIL'!$D$5)+'[2]MARK UP FOR RETAIL'!$G$5</f>
        <v>1960.2</v>
      </c>
      <c r="F8" s="424"/>
      <c r="G8" s="122">
        <f>((('[2]TITAN 700'!V8*'[2]MARK UP FOR RETAIL'!$D$9)*'[2]MARK UP FOR RETAIL'!$D$11)*'[2]MARK UP FOR RETAIL'!$D$5)+'[2]MARK UP FOR RETAIL'!$G$5</f>
        <v>2447.8200000000002</v>
      </c>
      <c r="H8" s="106">
        <f>('[2]TITAN 700'!W8*'[2]MARK UP FOR RETAIL'!$D$11)*'[2]MARK UP FOR RETAIL'!$D$5</f>
        <v>435.78000000000003</v>
      </c>
      <c r="I8" s="314"/>
      <c r="J8" s="423">
        <f>(('[2]TITAN 700'!Y8*'[2]MARK UP FOR RETAIL'!$D$11)*'[2]MARK UP FOR RETAIL'!$D$5)</f>
        <v>808.38</v>
      </c>
      <c r="K8" s="424"/>
    </row>
    <row r="9" spans="1:11" ht="15.75">
      <c r="A9" s="102" t="s">
        <v>159</v>
      </c>
      <c r="B9" s="55">
        <v>2</v>
      </c>
      <c r="C9" s="55">
        <v>1</v>
      </c>
      <c r="D9" s="319"/>
      <c r="E9" s="423">
        <f>((('[2]TITAN 700'!T9*'[2]MARK UP FOR RETAIL'!$D$9)*'[2]MARK UP FOR RETAIL'!$D$11)*'[2]MARK UP FOR RETAIL'!$D$5)+'[2]MARK UP FOR RETAIL'!$G$5</f>
        <v>2203.2000000000003</v>
      </c>
      <c r="F9" s="424"/>
      <c r="G9" s="122">
        <f>((('[2]TITAN 700'!V9*'[2]MARK UP FOR RETAIL'!$D$9)*'[2]MARK UP FOR RETAIL'!$D$11)*'[2]MARK UP FOR RETAIL'!$D$5)+'[2]MARK UP FOR RETAIL'!$G$5</f>
        <v>2754</v>
      </c>
      <c r="H9" s="106">
        <f>('[2]TITAN 700'!W9*'[2]MARK UP FOR RETAIL'!$D$11)*'[2]MARK UP FOR RETAIL'!$D$5</f>
        <v>498.96</v>
      </c>
      <c r="I9" s="314"/>
      <c r="J9" s="423">
        <f>(('[2]TITAN 700'!Y9*'[2]MARK UP FOR RETAIL'!$D$11)*'[2]MARK UP FOR RETAIL'!$D$5)</f>
        <v>944.46</v>
      </c>
      <c r="K9" s="424"/>
    </row>
    <row r="10" spans="1:11" ht="15.75">
      <c r="A10" s="102" t="s">
        <v>160</v>
      </c>
      <c r="B10" s="55">
        <v>2</v>
      </c>
      <c r="C10" s="55">
        <v>1</v>
      </c>
      <c r="D10" s="319"/>
      <c r="E10" s="423">
        <f>((('[2]TITAN 700'!T10*'[2]MARK UP FOR RETAIL'!$D$9)*'[2]MARK UP FOR RETAIL'!$D$11)*'[2]MARK UP FOR RETAIL'!$D$5)+'[2]MARK UP FOR RETAIL'!$G$5</f>
        <v>2452.6800000000003</v>
      </c>
      <c r="F10" s="424"/>
      <c r="G10" s="122">
        <f>((('[2]TITAN 700'!V10*'[2]MARK UP FOR RETAIL'!$D$9)*'[2]MARK UP FOR RETAIL'!$D$11)*'[2]MARK UP FOR RETAIL'!$D$5)+'[2]MARK UP FOR RETAIL'!$G$5</f>
        <v>3065.0400000000004</v>
      </c>
      <c r="H10" s="106">
        <f>('[2]TITAN 700'!W10*'[2]MARK UP FOR RETAIL'!$D$11)*'[2]MARK UP FOR RETAIL'!$D$5</f>
        <v>562.14</v>
      </c>
      <c r="I10" s="314"/>
      <c r="J10" s="423">
        <f>(('[2]TITAN 700'!Y10*'[2]MARK UP FOR RETAIL'!$D$11)*'[2]MARK UP FOR RETAIL'!$D$5)</f>
        <v>1082.1600000000001</v>
      </c>
      <c r="K10" s="424"/>
    </row>
    <row r="11" spans="1:11" ht="15.75">
      <c r="A11" s="102" t="s">
        <v>161</v>
      </c>
      <c r="B11" s="55">
        <v>4</v>
      </c>
      <c r="C11" s="55">
        <v>1</v>
      </c>
      <c r="D11" s="319"/>
      <c r="E11" s="423">
        <f>((('[2]TITAN 700'!T11*'[2]MARK UP FOR RETAIL'!$D$9)*'[2]MARK UP FOR RETAIL'!$D$11)*'[2]MARK UP FOR RETAIL'!$D$5)+'[2]MARK UP FOR RETAIL'!$G$5</f>
        <v>2762.1000000000004</v>
      </c>
      <c r="F11" s="424"/>
      <c r="G11" s="122">
        <f>((('[2]TITAN 700'!V11*'[2]MARK UP FOR RETAIL'!$D$9)*'[2]MARK UP FOR RETAIL'!$D$11)*'[2]MARK UP FOR RETAIL'!$D$5)+'[2]MARK UP FOR RETAIL'!$G$5</f>
        <v>3450.6000000000004</v>
      </c>
      <c r="H11" s="106">
        <f>('[2]TITAN 700'!W11*'[2]MARK UP FOR RETAIL'!$D$11)*'[2]MARK UP FOR RETAIL'!$D$5</f>
        <v>628.55999999999995</v>
      </c>
      <c r="I11" s="314"/>
      <c r="J11" s="423">
        <f>(('[2]TITAN 700'!Y11*'[2]MARK UP FOR RETAIL'!$D$11)*'[2]MARK UP FOR RETAIL'!$D$5)</f>
        <v>1224.72</v>
      </c>
      <c r="K11" s="424"/>
    </row>
    <row r="12" spans="1:11" ht="15.75">
      <c r="A12" s="102" t="s">
        <v>162</v>
      </c>
      <c r="B12" s="55">
        <v>4</v>
      </c>
      <c r="C12" s="55">
        <v>1</v>
      </c>
      <c r="D12" s="319"/>
      <c r="E12" s="423">
        <f>((('[2]TITAN 700'!T12*'[2]MARK UP FOR RETAIL'!$D$9)*'[2]MARK UP FOR RETAIL'!$D$11)*'[2]MARK UP FOR RETAIL'!$D$5)+'[2]MARK UP FOR RETAIL'!$G$5</f>
        <v>3094.2000000000003</v>
      </c>
      <c r="F12" s="424"/>
      <c r="G12" s="122">
        <f>((('[2]TITAN 700'!V12*'[2]MARK UP FOR RETAIL'!$D$9)*'[2]MARK UP FOR RETAIL'!$D$11)*'[2]MARK UP FOR RETAIL'!$D$5)+'[2]MARK UP FOR RETAIL'!$G$5</f>
        <v>3866.9400000000005</v>
      </c>
      <c r="H12" s="106">
        <f>('[2]TITAN 700'!W12*'[2]MARK UP FOR RETAIL'!$D$11)*'[2]MARK UP FOR RETAIL'!$D$5</f>
        <v>690.12</v>
      </c>
      <c r="I12" s="314"/>
      <c r="J12" s="423">
        <f>(('[2]TITAN 700'!Y12*'[2]MARK UP FOR RETAIL'!$D$11)*'[2]MARK UP FOR RETAIL'!$D$5)</f>
        <v>1404.54</v>
      </c>
      <c r="K12" s="424"/>
    </row>
    <row r="13" spans="1:11" ht="15.75">
      <c r="A13" s="102" t="s">
        <v>163</v>
      </c>
      <c r="B13" s="55">
        <v>6</v>
      </c>
      <c r="C13" s="55">
        <v>1</v>
      </c>
      <c r="D13" s="319"/>
      <c r="E13" s="423">
        <f>((('[2]TITAN 700'!T13*'[2]MARK UP FOR RETAIL'!$D$9)*'[2]MARK UP FOR RETAIL'!$D$11)*'[2]MARK UP FOR RETAIL'!$D$5)+'[2]MARK UP FOR RETAIL'!$G$5</f>
        <v>3460.32</v>
      </c>
      <c r="F13" s="424"/>
      <c r="G13" s="122">
        <f>((('[2]TITAN 700'!V13*'[2]MARK UP FOR RETAIL'!$D$9)*'[2]MARK UP FOR RETAIL'!$D$11)*'[2]MARK UP FOR RETAIL'!$D$5)+'[2]MARK UP FOR RETAIL'!$G$5</f>
        <v>4327.0200000000004</v>
      </c>
      <c r="H13" s="106">
        <f>('[2]TITAN 700'!W13*'[2]MARK UP FOR RETAIL'!$D$11)*'[2]MARK UP FOR RETAIL'!$D$5</f>
        <v>756.54</v>
      </c>
      <c r="I13" s="314"/>
      <c r="J13" s="423">
        <f>(('[2]TITAN 700'!Y13*'[2]MARK UP FOR RETAIL'!$D$11)*'[2]MARK UP FOR RETAIL'!$D$5)</f>
        <v>1624.86</v>
      </c>
      <c r="K13" s="424"/>
    </row>
    <row r="14" spans="1:11" ht="15.75">
      <c r="A14" s="107" t="s">
        <v>164</v>
      </c>
      <c r="B14" s="55">
        <v>6</v>
      </c>
      <c r="C14" s="55">
        <v>1</v>
      </c>
      <c r="D14" s="319"/>
      <c r="E14" s="423">
        <f>((('[2]TITAN 700'!T14*'[2]MARK UP FOR RETAIL'!$D$9)*'[2]MARK UP FOR RETAIL'!$D$11)*'[2]MARK UP FOR RETAIL'!$D$5)+'[2]MARK UP FOR RETAIL'!$G$5</f>
        <v>3853.98</v>
      </c>
      <c r="F14" s="424"/>
      <c r="G14" s="122">
        <f>((('[2]TITAN 700'!V14*'[2]MARK UP FOR RETAIL'!$D$9)*'[2]MARK UP FOR RETAIL'!$D$11)*'[2]MARK UP FOR RETAIL'!$D$5)+'[2]MARK UP FOR RETAIL'!$G$5</f>
        <v>4814.6400000000003</v>
      </c>
      <c r="H14" s="106">
        <f>('[2]TITAN 700'!W14*'[2]MARK UP FOR RETAIL'!$D$11)*'[2]MARK UP FOR RETAIL'!$D$5</f>
        <v>818.1</v>
      </c>
      <c r="I14" s="314"/>
      <c r="J14" s="423">
        <f>(('[2]TITAN 700'!Y14*'[2]MARK UP FOR RETAIL'!$D$11)*'[2]MARK UP FOR RETAIL'!$D$5)</f>
        <v>1866.24</v>
      </c>
      <c r="K14" s="424"/>
    </row>
    <row r="15" spans="1:11" ht="15.75" customHeight="1">
      <c r="A15" s="468" t="s">
        <v>99</v>
      </c>
      <c r="B15" s="469"/>
      <c r="C15" s="470"/>
      <c r="D15" s="320"/>
      <c r="E15" s="423">
        <f>((('[2]TITAN 700'!T15*'[2]MARK UP FOR RETAIL'!$D$9)*'[2]MARK UP FOR RETAIL'!$D$11)*'[2]MARK UP FOR RETAIL'!$D$5)</f>
        <v>213.84000000000003</v>
      </c>
      <c r="F15" s="424"/>
      <c r="G15" s="122">
        <f>((('[2]TITAN 700'!V15*'[2]MARK UP FOR RETAIL'!$D$9)*'[2]MARK UP FOR RETAIL'!$D$11)*'[2]MARK UP FOR RETAIL'!$D$5)+'[2]MARK UP FOR RETAIL'!$G$5</f>
        <v>213.84000000000003</v>
      </c>
      <c r="H15" s="108" t="s">
        <v>25</v>
      </c>
      <c r="I15" s="314"/>
      <c r="J15" s="423">
        <f>(('[2]TITAN 700'!Y15*'[2]MARK UP FOR RETAIL'!$D$11)*'[2]MARK UP FOR RETAIL'!$D$5)</f>
        <v>124.74</v>
      </c>
      <c r="K15" s="424"/>
    </row>
    <row r="16" spans="1:11" ht="15.75">
      <c r="A16" s="471" t="s">
        <v>96</v>
      </c>
      <c r="B16" s="471"/>
      <c r="C16" s="471"/>
      <c r="D16" s="471"/>
      <c r="E16" s="423">
        <f>((('[2]TITAN 700'!T16*'[2]MARK UP FOR RETAIL'!$D$9)*'[2]MARK UP FOR RETAIL'!$D$11)*'[2]MARK UP FOR RETAIL'!$D$5)+'[2]MARK UP FOR RETAIL'!$G$5</f>
        <v>532.98</v>
      </c>
      <c r="F16" s="424"/>
      <c r="G16" s="122">
        <f>((('[2]TITAN 700'!V16*'[2]MARK UP FOR RETAIL'!$D$9)*'[2]MARK UP FOR RETAIL'!$D$11)*'[2]MARK UP FOR RETAIL'!$D$5)+'[2]MARK UP FOR RETAIL'!$G$5</f>
        <v>554.04</v>
      </c>
      <c r="H16" s="106">
        <f>('[2]TITAN 700'!W16*'[2]MARK UP FOR RETAIL'!$D$11)*'[2]MARK UP FOR RETAIL'!$D$5</f>
        <v>61.560000000000009</v>
      </c>
      <c r="I16" s="314"/>
      <c r="J16" s="423">
        <f>(('[2]TITAN 700'!Y16*'[2]MARK UP FOR RETAIL'!$D$11)*'[2]MARK UP FOR RETAIL'!$D$5)</f>
        <v>228.42</v>
      </c>
      <c r="K16" s="424"/>
    </row>
    <row r="17" spans="1:11" ht="15.75">
      <c r="A17" s="474" t="s">
        <v>26</v>
      </c>
      <c r="B17" s="475"/>
      <c r="C17" s="475"/>
      <c r="D17" s="476"/>
      <c r="E17" s="472">
        <f>(('[2]TITAN 700'!T17*'[2]MARK UP FOR RETAIL'!$D$10)*'[2]MARK UP FOR RETAIL'!$D$11)*'[2]MARK UP FOR RETAIL'!$D$7</f>
        <v>40.5</v>
      </c>
      <c r="F17" s="477"/>
      <c r="G17" s="473"/>
      <c r="H17" s="108" t="s">
        <v>25</v>
      </c>
      <c r="I17" s="314"/>
      <c r="J17" s="423">
        <f>(('[2]TITAN 700'!Y17*'[2]MARK UP FOR RETAIL'!$D$11)*'[2]MARK UP FOR RETAIL'!$D$5)</f>
        <v>30.780000000000005</v>
      </c>
      <c r="K17" s="424"/>
    </row>
    <row r="18" spans="1:11" ht="15.75">
      <c r="A18" s="341" t="s">
        <v>27</v>
      </c>
      <c r="B18" s="342"/>
      <c r="C18" s="342"/>
      <c r="D18" s="343"/>
      <c r="E18" s="536">
        <f>((('[2]TITAN 700'!T18*'[2]MARK UP FOR RETAIL'!$D$9)*'[2]MARK UP FOR RETAIL'!$D$11)*'[2]MARK UP FOR RETAIL'!$D$5)</f>
        <v>-100.44</v>
      </c>
      <c r="F18" s="537"/>
      <c r="G18" s="18">
        <f>((('[2]TITAN 700'!V18*'[2]MARK UP FOR RETAIL'!$D$9)*'[2]MARK UP FOR RETAIL'!$D$11)*'[2]MARK UP FOR RETAIL'!$D$5)</f>
        <v>-111.78</v>
      </c>
      <c r="H18" s="109"/>
      <c r="I18" s="315"/>
      <c r="J18" s="439">
        <f>(('[2]TITAN 700'!Y18*'[2]MARK UP FOR RETAIL'!$D$11)*'[2]MARK UP FOR RETAIL'!$D$5)</f>
        <v>-37.26</v>
      </c>
      <c r="K18" s="440"/>
    </row>
    <row r="19" spans="1:11">
      <c r="A19" s="13"/>
      <c r="B19" s="21"/>
      <c r="C19" s="21"/>
      <c r="D19" s="13"/>
      <c r="E19" s="13"/>
      <c r="F19" s="13"/>
      <c r="G19" s="13"/>
      <c r="H19" s="13"/>
      <c r="I19" s="13"/>
      <c r="J19" s="13"/>
      <c r="K19" s="13"/>
    </row>
    <row r="20" spans="1:11">
      <c r="A20" s="13"/>
      <c r="B20" s="21"/>
      <c r="C20" s="21"/>
      <c r="D20" s="13"/>
      <c r="E20" s="13"/>
      <c r="F20" s="13"/>
      <c r="G20" s="13"/>
      <c r="H20" s="45"/>
      <c r="I20" s="45"/>
      <c r="J20" s="45"/>
      <c r="K20" s="13"/>
    </row>
    <row r="21" spans="1:11">
      <c r="A21" s="13"/>
      <c r="B21" s="21"/>
      <c r="C21" s="21"/>
      <c r="D21" s="13"/>
      <c r="E21" s="13"/>
      <c r="F21" s="13"/>
      <c r="G21" s="13"/>
      <c r="H21" s="45"/>
      <c r="I21" s="45"/>
      <c r="J21" s="45"/>
      <c r="K21" s="13"/>
    </row>
    <row r="22" spans="1:11" ht="15.75" thickBot="1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</row>
    <row r="23" spans="1:11" ht="15" customHeight="1">
      <c r="A23" s="519" t="s">
        <v>170</v>
      </c>
      <c r="B23" s="520"/>
      <c r="C23" s="520"/>
      <c r="D23" s="520"/>
      <c r="E23" s="520"/>
      <c r="F23" s="520"/>
      <c r="G23" s="520"/>
      <c r="H23" s="520"/>
      <c r="I23" s="520"/>
      <c r="J23" s="520"/>
      <c r="K23" s="521"/>
    </row>
    <row r="24" spans="1:11" ht="15" customHeight="1">
      <c r="A24" s="533"/>
      <c r="B24" s="534"/>
      <c r="C24" s="534"/>
      <c r="D24" s="534"/>
      <c r="E24" s="534"/>
      <c r="F24" s="534"/>
      <c r="G24" s="534"/>
      <c r="H24" s="534"/>
      <c r="I24" s="534"/>
      <c r="J24" s="534"/>
      <c r="K24" s="535"/>
    </row>
    <row r="25" spans="1:11" ht="20.25">
      <c r="A25" s="329" t="s">
        <v>29</v>
      </c>
      <c r="B25" s="330"/>
      <c r="C25" s="330"/>
      <c r="D25" s="330"/>
      <c r="E25" s="330"/>
      <c r="F25" s="69"/>
      <c r="G25" s="333" t="s">
        <v>30</v>
      </c>
      <c r="H25" s="333"/>
      <c r="I25" s="333"/>
      <c r="J25" s="333"/>
      <c r="K25" s="334"/>
    </row>
    <row r="26" spans="1:11" ht="20.25">
      <c r="A26" s="329"/>
      <c r="B26" s="330"/>
      <c r="C26" s="330"/>
      <c r="D26" s="330"/>
      <c r="E26" s="330"/>
      <c r="F26" s="69"/>
      <c r="G26" s="333"/>
      <c r="H26" s="333"/>
      <c r="I26" s="333"/>
      <c r="J26" s="333"/>
      <c r="K26" s="334"/>
    </row>
    <row r="27" spans="1:11" ht="15.75">
      <c r="A27" s="78" t="s">
        <v>126</v>
      </c>
      <c r="B27" s="26"/>
      <c r="C27" s="26"/>
      <c r="D27" s="27"/>
      <c r="E27" s="70"/>
      <c r="F27" s="70"/>
      <c r="G27" s="70" t="s">
        <v>32</v>
      </c>
      <c r="H27" s="27"/>
      <c r="I27" s="27"/>
      <c r="J27" s="27"/>
      <c r="K27" s="79"/>
    </row>
    <row r="28" spans="1:11" ht="15.75">
      <c r="A28" s="78" t="s">
        <v>33</v>
      </c>
      <c r="B28" s="26"/>
      <c r="C28" s="26"/>
      <c r="D28" s="466"/>
      <c r="E28" s="467"/>
      <c r="F28" s="70"/>
      <c r="G28" s="70" t="s">
        <v>167</v>
      </c>
      <c r="H28" s="27"/>
      <c r="I28" s="27"/>
      <c r="J28" s="27"/>
      <c r="K28" s="81"/>
    </row>
    <row r="29" spans="1:11" ht="15.75">
      <c r="A29" s="78" t="s">
        <v>35</v>
      </c>
      <c r="B29" s="26"/>
      <c r="C29" s="26"/>
      <c r="D29" s="467"/>
      <c r="E29" s="467"/>
      <c r="F29" s="70"/>
      <c r="G29" s="70" t="s">
        <v>117</v>
      </c>
      <c r="H29" s="27"/>
      <c r="I29" s="27"/>
      <c r="J29" s="27"/>
      <c r="K29" s="81"/>
    </row>
    <row r="30" spans="1:11" ht="15.75">
      <c r="A30" s="78" t="s">
        <v>127</v>
      </c>
      <c r="B30" s="26"/>
      <c r="C30" s="26"/>
      <c r="D30" s="467"/>
      <c r="E30" s="467"/>
      <c r="F30" s="70"/>
      <c r="G30" s="70" t="s">
        <v>39</v>
      </c>
      <c r="H30" s="27"/>
      <c r="I30" s="27"/>
      <c r="J30" s="27"/>
      <c r="K30" s="81"/>
    </row>
    <row r="31" spans="1:11" ht="15.75">
      <c r="A31" s="78" t="s">
        <v>61</v>
      </c>
      <c r="B31" s="26"/>
      <c r="C31" s="26"/>
      <c r="D31" s="467"/>
      <c r="E31" s="467"/>
      <c r="F31" s="70"/>
      <c r="G31" s="70" t="s">
        <v>40</v>
      </c>
      <c r="H31" s="27"/>
      <c r="I31" s="27"/>
      <c r="J31" s="27"/>
      <c r="K31" s="81"/>
    </row>
    <row r="32" spans="1:11" ht="15.75">
      <c r="A32" s="82" t="s">
        <v>128</v>
      </c>
      <c r="B32" s="26"/>
      <c r="C32" s="26"/>
      <c r="D32" s="467"/>
      <c r="E32" s="467"/>
      <c r="F32" s="70"/>
      <c r="G32" s="70" t="s">
        <v>41</v>
      </c>
      <c r="H32" s="27"/>
      <c r="I32" s="27"/>
      <c r="J32" s="27"/>
      <c r="K32" s="81"/>
    </row>
    <row r="33" spans="1:11" ht="15.75">
      <c r="A33" s="78" t="s">
        <v>129</v>
      </c>
      <c r="B33" s="26"/>
      <c r="C33" s="26"/>
      <c r="D33" s="27"/>
      <c r="E33" s="27"/>
      <c r="F33" s="70"/>
      <c r="G33" s="70"/>
      <c r="H33" s="27"/>
      <c r="I33" s="27"/>
      <c r="J33" s="27"/>
      <c r="K33" s="81"/>
    </row>
    <row r="34" spans="1:11" ht="15.75">
      <c r="A34" s="78"/>
      <c r="B34" s="26"/>
      <c r="C34" s="26"/>
      <c r="D34" s="27"/>
      <c r="E34" s="27"/>
      <c r="F34" s="70"/>
      <c r="G34" s="70"/>
      <c r="H34" s="27"/>
      <c r="I34" s="27"/>
      <c r="J34" s="27"/>
      <c r="K34" s="81"/>
    </row>
    <row r="35" spans="1:11" ht="20.25" customHeight="1">
      <c r="A35" s="32"/>
      <c r="B35" s="26"/>
      <c r="C35" s="26"/>
      <c r="D35" s="27"/>
      <c r="E35" s="27"/>
      <c r="F35" s="27"/>
      <c r="G35" s="757"/>
      <c r="H35" s="758"/>
      <c r="I35" s="758"/>
      <c r="J35" s="758"/>
      <c r="K35" s="759"/>
    </row>
    <row r="36" spans="1:11" ht="15" customHeight="1" thickBot="1">
      <c r="A36" s="34"/>
      <c r="B36" s="26"/>
      <c r="C36" s="26"/>
      <c r="D36" s="27"/>
      <c r="E36" s="27"/>
      <c r="F36" s="27"/>
      <c r="G36" s="758"/>
      <c r="H36" s="758"/>
      <c r="I36" s="758"/>
      <c r="J36" s="758"/>
      <c r="K36" s="759"/>
    </row>
    <row r="37" spans="1:11" ht="47.25">
      <c r="A37" s="110" t="s">
        <v>43</v>
      </c>
      <c r="B37" s="111" t="s">
        <v>130</v>
      </c>
      <c r="C37" s="111" t="s">
        <v>122</v>
      </c>
      <c r="D37" s="111" t="s">
        <v>6</v>
      </c>
      <c r="E37" s="111" t="s">
        <v>171</v>
      </c>
      <c r="F37" s="27"/>
      <c r="G37" s="839" t="s">
        <v>3</v>
      </c>
      <c r="H37" s="840"/>
      <c r="I37" s="840"/>
      <c r="J37" s="840"/>
      <c r="K37" s="841"/>
    </row>
    <row r="38" spans="1:11" ht="15.75" customHeight="1">
      <c r="A38" s="103" t="s">
        <v>157</v>
      </c>
      <c r="B38" s="55">
        <v>1</v>
      </c>
      <c r="C38" s="55">
        <v>1</v>
      </c>
      <c r="D38" s="365" t="s">
        <v>44</v>
      </c>
      <c r="E38" s="112">
        <f>((('[2]TITAN 700'!T38*'[2]MARK UP FOR RETAIL'!$D$14)*'[2]MARK UP FOR RETAIL'!$D$11)*'[2]MARK UP FOR RETAIL'!$D$5)+'[2]MARK UP FOR RETAIL'!$G$5</f>
        <v>2080.08</v>
      </c>
      <c r="F38" s="113"/>
      <c r="G38" s="768">
        <f>(('[2]TITAN 700'!V38*'[2]MARK UP FOR RETAIL'!$D$14)*'[2]MARK UP FOR RETAIL'!$D$11)*'[2]MARK UP FOR RETAIL'!$D$5</f>
        <v>819.71999999999991</v>
      </c>
      <c r="H38" s="576"/>
      <c r="I38" s="576"/>
      <c r="J38" s="576"/>
      <c r="K38" s="577"/>
    </row>
    <row r="39" spans="1:11" ht="15.75">
      <c r="A39" s="103" t="s">
        <v>158</v>
      </c>
      <c r="B39" s="55">
        <v>2</v>
      </c>
      <c r="C39" s="55">
        <v>1</v>
      </c>
      <c r="D39" s="398"/>
      <c r="E39" s="112">
        <f>((('[2]TITAN 700'!T39*'[2]MARK UP FOR RETAIL'!$D$14)*'[2]MARK UP FOR RETAIL'!$D$11)*'[2]MARK UP FOR RETAIL'!$D$5)+'[2]MARK UP FOR RETAIL'!$G$5</f>
        <v>2384.64</v>
      </c>
      <c r="F39" s="113"/>
      <c r="G39" s="768">
        <f>(('[2]TITAN 700'!V39*'[2]MARK UP FOR RETAIL'!$D$14)*'[2]MARK UP FOR RETAIL'!$D$11)*'[2]MARK UP FOR RETAIL'!$D$5</f>
        <v>975.24</v>
      </c>
      <c r="H39" s="576"/>
      <c r="I39" s="576"/>
      <c r="J39" s="576"/>
      <c r="K39" s="577"/>
    </row>
    <row r="40" spans="1:11" ht="15.75">
      <c r="A40" s="103" t="s">
        <v>159</v>
      </c>
      <c r="B40" s="55">
        <v>2</v>
      </c>
      <c r="C40" s="55">
        <v>1</v>
      </c>
      <c r="D40" s="398"/>
      <c r="E40" s="112">
        <f>((('[2]TITAN 700'!T40*'[2]MARK UP FOR RETAIL'!$D$14)*'[2]MARK UP FOR RETAIL'!$D$11)*'[2]MARK UP FOR RETAIL'!$D$5)+'[2]MARK UP FOR RETAIL'!$G$5</f>
        <v>2702.16</v>
      </c>
      <c r="F40" s="113"/>
      <c r="G40" s="768">
        <f>(('[2]TITAN 700'!V40*'[2]MARK UP FOR RETAIL'!$D$14)*'[2]MARK UP FOR RETAIL'!$D$11)*'[2]MARK UP FOR RETAIL'!$D$5</f>
        <v>1176.1199999999999</v>
      </c>
      <c r="H40" s="576"/>
      <c r="I40" s="576"/>
      <c r="J40" s="576"/>
      <c r="K40" s="577"/>
    </row>
    <row r="41" spans="1:11" ht="15.75">
      <c r="A41" s="103" t="s">
        <v>160</v>
      </c>
      <c r="B41" s="55">
        <v>2</v>
      </c>
      <c r="C41" s="55">
        <v>1</v>
      </c>
      <c r="D41" s="398"/>
      <c r="E41" s="112">
        <f>((('[2]TITAN 700'!T41*'[2]MARK UP FOR RETAIL'!$D$14)*'[2]MARK UP FOR RETAIL'!$D$11)*'[2]MARK UP FOR RETAIL'!$D$5)+'[2]MARK UP FOR RETAIL'!$G$5</f>
        <v>3003.48</v>
      </c>
      <c r="F41" s="113"/>
      <c r="G41" s="768">
        <f>(('[2]TITAN 700'!V41*'[2]MARK UP FOR RETAIL'!$D$14)*'[2]MARK UP FOR RETAIL'!$D$11)*'[2]MARK UP FOR RETAIL'!$D$5</f>
        <v>1354.32</v>
      </c>
      <c r="H41" s="576"/>
      <c r="I41" s="576"/>
      <c r="J41" s="576"/>
      <c r="K41" s="577"/>
    </row>
    <row r="42" spans="1:11" ht="16.5" thickBot="1">
      <c r="A42" s="104" t="s">
        <v>161</v>
      </c>
      <c r="B42" s="73">
        <v>4</v>
      </c>
      <c r="C42" s="73">
        <v>1</v>
      </c>
      <c r="D42" s="399"/>
      <c r="E42" s="114">
        <f>((('[2]TITAN 700'!T42*'[2]MARK UP FOR RETAIL'!$D$14)*'[2]MARK UP FOR RETAIL'!$D$11)*'[2]MARK UP FOR RETAIL'!$D$5)+'[2]MARK UP FOR RETAIL'!$G$5</f>
        <v>3372.84</v>
      </c>
      <c r="F42" s="115"/>
      <c r="G42" s="769">
        <f>(('[2]TITAN 700'!V42*'[2]MARK UP FOR RETAIL'!$D$14)*'[2]MARK UP FOR RETAIL'!$D$11)*'[2]MARK UP FOR RETAIL'!$D$5</f>
        <v>1539</v>
      </c>
      <c r="H42" s="578"/>
      <c r="I42" s="578"/>
      <c r="J42" s="578"/>
      <c r="K42" s="579"/>
    </row>
  </sheetData>
  <mergeCells count="48">
    <mergeCell ref="J18:K18"/>
    <mergeCell ref="J17:K17"/>
    <mergeCell ref="J16:K16"/>
    <mergeCell ref="G42:K42"/>
    <mergeCell ref="G41:K41"/>
    <mergeCell ref="G40:K40"/>
    <mergeCell ref="G39:K39"/>
    <mergeCell ref="G38:K38"/>
    <mergeCell ref="J15:K15"/>
    <mergeCell ref="J14:K14"/>
    <mergeCell ref="J13:K13"/>
    <mergeCell ref="J12:K12"/>
    <mergeCell ref="J11:K11"/>
    <mergeCell ref="E14:F14"/>
    <mergeCell ref="J9:K9"/>
    <mergeCell ref="J8:K8"/>
    <mergeCell ref="J7:K7"/>
    <mergeCell ref="J6:K6"/>
    <mergeCell ref="J10:K10"/>
    <mergeCell ref="D28:E32"/>
    <mergeCell ref="G37:K37"/>
    <mergeCell ref="D38:D42"/>
    <mergeCell ref="A16:D16"/>
    <mergeCell ref="E16:F16"/>
    <mergeCell ref="A17:D17"/>
    <mergeCell ref="E17:G17"/>
    <mergeCell ref="A18:D18"/>
    <mergeCell ref="A23:K24"/>
    <mergeCell ref="A25:E26"/>
    <mergeCell ref="G25:K26"/>
    <mergeCell ref="G35:K36"/>
    <mergeCell ref="E18:F18"/>
    <mergeCell ref="E3:G5"/>
    <mergeCell ref="E9:F9"/>
    <mergeCell ref="A15:C15"/>
    <mergeCell ref="E15:F15"/>
    <mergeCell ref="A1:K1"/>
    <mergeCell ref="A3:D5"/>
    <mergeCell ref="J4:K5"/>
    <mergeCell ref="E6:F6"/>
    <mergeCell ref="I6:I18"/>
    <mergeCell ref="D7:D15"/>
    <mergeCell ref="E7:F7"/>
    <mergeCell ref="E8:F8"/>
    <mergeCell ref="E10:F10"/>
    <mergeCell ref="E11:F11"/>
    <mergeCell ref="E12:F12"/>
    <mergeCell ref="E13:F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9" workbookViewId="0">
      <selection sqref="A1:L43"/>
    </sheetView>
  </sheetViews>
  <sheetFormatPr defaultRowHeight="15"/>
  <cols>
    <col min="7" max="7" width="11.7109375" customWidth="1"/>
  </cols>
  <sheetData>
    <row r="1" spans="1:12" ht="45.75">
      <c r="A1" s="538" t="s">
        <v>172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40"/>
    </row>
    <row r="2" spans="1:12" ht="15" customHeight="1">
      <c r="A2" s="541" t="s">
        <v>1</v>
      </c>
      <c r="B2" s="542"/>
      <c r="C2" s="542"/>
      <c r="D2" s="542"/>
      <c r="E2" s="13"/>
      <c r="F2" s="13"/>
      <c r="G2" s="13"/>
      <c r="H2" s="13"/>
      <c r="I2" s="13"/>
      <c r="J2" s="13"/>
      <c r="K2" s="13"/>
      <c r="L2" s="13"/>
    </row>
    <row r="3" spans="1:12" ht="15" customHeight="1">
      <c r="A3" s="542"/>
      <c r="B3" s="542"/>
      <c r="C3" s="542"/>
      <c r="D3" s="542"/>
      <c r="E3" s="303" t="s">
        <v>2</v>
      </c>
      <c r="F3" s="406"/>
      <c r="G3" s="363"/>
      <c r="H3" s="14"/>
      <c r="I3" s="14"/>
      <c r="J3" s="14"/>
      <c r="K3" s="309" t="s">
        <v>3</v>
      </c>
      <c r="L3" s="410"/>
    </row>
    <row r="4" spans="1:12" ht="15" customHeight="1">
      <c r="A4" s="543"/>
      <c r="B4" s="543"/>
      <c r="C4" s="543"/>
      <c r="D4" s="543"/>
      <c r="E4" s="407"/>
      <c r="F4" s="408"/>
      <c r="G4" s="409"/>
      <c r="H4" s="14"/>
      <c r="I4" s="14"/>
      <c r="J4" s="14"/>
      <c r="K4" s="411"/>
      <c r="L4" s="411"/>
    </row>
    <row r="5" spans="1:12" ht="51">
      <c r="A5" s="15" t="s">
        <v>43</v>
      </c>
      <c r="B5" s="311" t="s">
        <v>5</v>
      </c>
      <c r="C5" s="312"/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16" t="s">
        <v>47</v>
      </c>
      <c r="J5" s="313"/>
      <c r="K5" s="844" t="s">
        <v>3</v>
      </c>
      <c r="L5" s="845"/>
    </row>
    <row r="6" spans="1:12" ht="29.25" customHeight="1">
      <c r="A6" s="62" t="s">
        <v>502</v>
      </c>
      <c r="B6" s="316">
        <v>0</v>
      </c>
      <c r="C6" s="317"/>
      <c r="D6" s="318" t="s">
        <v>81</v>
      </c>
      <c r="E6" s="43">
        <f>((([2]BELMONT!AR6*'[2]MARK UP FOR RETAIL'!$D$11)*'[2]MARK UP FOR RETAIL'!$D$9)*'[2]MARK UP FOR RETAIL'!$D$5)+'[2]MARK UP FOR RETAIL'!$G$5</f>
        <v>536.22</v>
      </c>
      <c r="F6" s="43">
        <f>((([2]BELMONT!AS6*'[2]MARK UP FOR RETAIL'!$D$11)*'[2]MARK UP FOR RETAIL'!$D$9)*'[2]MARK UP FOR RETAIL'!$D$5)+'[2]MARK UP FOR RETAIL'!$G$5</f>
        <v>703.08</v>
      </c>
      <c r="G6" s="43">
        <f>((([2]BELMONT!AT6*'[2]MARK UP FOR RETAIL'!$D$11)*'[2]MARK UP FOR RETAIL'!$D$9)*'[2]MARK UP FOR RETAIL'!$D$5)+'[2]MARK UP FOR RETAIL'!$G$5</f>
        <v>886.14</v>
      </c>
      <c r="H6" s="43">
        <f>(([2]BELMONT!AU6*'[2]MARK UP FOR RETAIL'!$D$10)*'[2]MARK UP FOR RETAIL'!$D$11)*'[2]MARK UP FOR RETAIL'!$D$7</f>
        <v>155.51999999999998</v>
      </c>
      <c r="I6" s="43">
        <f>([2]BELMONT!AV6*'[2]MARK UP FOR RETAIL'!$D$11)*'[2]MARK UP FOR RETAIL'!$D$5</f>
        <v>102.06</v>
      </c>
      <c r="J6" s="314"/>
      <c r="K6" s="423">
        <f>([2]BELMONT!AX6*'[2]MARK UP FOR RETAIL'!$D$11)*'[2]MARK UP FOR RETAIL'!$D$5</f>
        <v>293.22000000000003</v>
      </c>
      <c r="L6" s="424"/>
    </row>
    <row r="7" spans="1:12" ht="15.75">
      <c r="A7" s="102" t="s">
        <v>173</v>
      </c>
      <c r="B7" s="316">
        <v>1</v>
      </c>
      <c r="C7" s="317"/>
      <c r="D7" s="319"/>
      <c r="E7" s="43">
        <f>((([2]BELMONT!AR7*'[2]MARK UP FOR RETAIL'!$D$11)*'[2]MARK UP FOR RETAIL'!$D$9)*'[2]MARK UP FOR RETAIL'!$D$5)+'[2]MARK UP FOR RETAIL'!$G$5</f>
        <v>662.57999999999993</v>
      </c>
      <c r="F7" s="43">
        <f>((([2]BELMONT!AS7*'[2]MARK UP FOR RETAIL'!$D$11)*'[2]MARK UP FOR RETAIL'!$D$9)*'[2]MARK UP FOR RETAIL'!$D$5)+'[2]MARK UP FOR RETAIL'!$G$5</f>
        <v>865.08</v>
      </c>
      <c r="G7" s="43">
        <f>((([2]BELMONT!AT7*'[2]MARK UP FOR RETAIL'!$D$11)*'[2]MARK UP FOR RETAIL'!$D$9)*'[2]MARK UP FOR RETAIL'!$D$5)+'[2]MARK UP FOR RETAIL'!$G$5</f>
        <v>1121.04</v>
      </c>
      <c r="H7" s="43">
        <f>(([2]BELMONT!AU7*'[2]MARK UP FOR RETAIL'!$D$10)*'[2]MARK UP FOR RETAIL'!$D$11)*'[2]MARK UP FOR RETAIL'!$D$7</f>
        <v>171.72</v>
      </c>
      <c r="I7" s="43">
        <f>([2]BELMONT!AV7*'[2]MARK UP FOR RETAIL'!$D$11)*'[2]MARK UP FOR RETAIL'!$D$5</f>
        <v>366.12</v>
      </c>
      <c r="J7" s="314"/>
      <c r="K7" s="423">
        <f>([2]BELMONT!AX7*'[2]MARK UP FOR RETAIL'!$D$11)*'[2]MARK UP FOR RETAIL'!$D$5</f>
        <v>377.46</v>
      </c>
      <c r="L7" s="424"/>
    </row>
    <row r="8" spans="1:12" ht="15.75">
      <c r="A8" s="102" t="s">
        <v>174</v>
      </c>
      <c r="B8" s="316">
        <v>1</v>
      </c>
      <c r="C8" s="317"/>
      <c r="D8" s="319"/>
      <c r="E8" s="43">
        <f>((([2]BELMONT!AR8*'[2]MARK UP FOR RETAIL'!$D$11)*'[2]MARK UP FOR RETAIL'!$D$9)*'[2]MARK UP FOR RETAIL'!$D$5)+'[2]MARK UP FOR RETAIL'!$G$5</f>
        <v>780.84</v>
      </c>
      <c r="F8" s="43">
        <f>((([2]BELMONT!AS8*'[2]MARK UP FOR RETAIL'!$D$11)*'[2]MARK UP FOR RETAIL'!$D$9)*'[2]MARK UP FOR RETAIL'!$D$5)+'[2]MARK UP FOR RETAIL'!$G$5</f>
        <v>1020.6</v>
      </c>
      <c r="G8" s="43">
        <f>((([2]BELMONT!AT8*'[2]MARK UP FOR RETAIL'!$D$11)*'[2]MARK UP FOR RETAIL'!$D$9)*'[2]MARK UP FOR RETAIL'!$D$5)+'[2]MARK UP FOR RETAIL'!$G$5</f>
        <v>1352.7</v>
      </c>
      <c r="H8" s="43">
        <f>(([2]BELMONT!AU8*'[2]MARK UP FOR RETAIL'!$D$10)*'[2]MARK UP FOR RETAIL'!$D$11)*'[2]MARK UP FOR RETAIL'!$D$7</f>
        <v>187.92</v>
      </c>
      <c r="I8" s="43">
        <f>([2]BELMONT!AV8*'[2]MARK UP FOR RETAIL'!$D$11)*'[2]MARK UP FOR RETAIL'!$D$5</f>
        <v>430.92</v>
      </c>
      <c r="J8" s="314"/>
      <c r="K8" s="423">
        <f>([2]BELMONT!AX8*'[2]MARK UP FOR RETAIL'!$D$11)*'[2]MARK UP FOR RETAIL'!$D$5</f>
        <v>466.56</v>
      </c>
      <c r="L8" s="424"/>
    </row>
    <row r="9" spans="1:12" ht="15.75">
      <c r="A9" s="102" t="s">
        <v>175</v>
      </c>
      <c r="B9" s="316">
        <v>2</v>
      </c>
      <c r="C9" s="317"/>
      <c r="D9" s="319"/>
      <c r="E9" s="43">
        <f>((([2]BELMONT!AR9*'[2]MARK UP FOR RETAIL'!$D$11)*'[2]MARK UP FOR RETAIL'!$D$9)*'[2]MARK UP FOR RETAIL'!$D$5)+'[2]MARK UP FOR RETAIL'!$G$5</f>
        <v>907.2</v>
      </c>
      <c r="F9" s="43">
        <f>((([2]BELMONT!AS9*'[2]MARK UP FOR RETAIL'!$D$11)*'[2]MARK UP FOR RETAIL'!$D$9)*'[2]MARK UP FOR RETAIL'!$D$5)+'[2]MARK UP FOR RETAIL'!$G$5</f>
        <v>1184.22</v>
      </c>
      <c r="G9" s="43">
        <f>((([2]BELMONT!AT9*'[2]MARK UP FOR RETAIL'!$D$11)*'[2]MARK UP FOR RETAIL'!$D$9)*'[2]MARK UP FOR RETAIL'!$D$5)+'[2]MARK UP FOR RETAIL'!$G$5</f>
        <v>1595.7</v>
      </c>
      <c r="H9" s="43">
        <f>(([2]BELMONT!AU9*'[2]MARK UP FOR RETAIL'!$D$10)*'[2]MARK UP FOR RETAIL'!$D$11)*'[2]MARK UP FOR RETAIL'!$D$7</f>
        <v>202.5</v>
      </c>
      <c r="I9" s="43">
        <f>([2]BELMONT!AV9*'[2]MARK UP FOR RETAIL'!$D$11)*'[2]MARK UP FOR RETAIL'!$D$5</f>
        <v>492.48000000000008</v>
      </c>
      <c r="J9" s="314"/>
      <c r="K9" s="423">
        <f>([2]BELMONT!AX9*'[2]MARK UP FOR RETAIL'!$D$11)*'[2]MARK UP FOR RETAIL'!$D$5</f>
        <v>565.38000000000011</v>
      </c>
      <c r="L9" s="424"/>
    </row>
    <row r="10" spans="1:12" ht="15.75">
      <c r="A10" s="102" t="s">
        <v>176</v>
      </c>
      <c r="B10" s="316">
        <v>2</v>
      </c>
      <c r="C10" s="317"/>
      <c r="D10" s="319"/>
      <c r="E10" s="43">
        <f>((([2]BELMONT!AR10*'[2]MARK UP FOR RETAIL'!$D$11)*'[2]MARK UP FOR RETAIL'!$D$9)*'[2]MARK UP FOR RETAIL'!$D$5)+'[2]MARK UP FOR RETAIL'!$G$5</f>
        <v>1057.8600000000001</v>
      </c>
      <c r="F10" s="43">
        <f>((([2]BELMONT!AS10*'[2]MARK UP FOR RETAIL'!$D$11)*'[2]MARK UP FOR RETAIL'!$D$9)*'[2]MARK UP FOR RETAIL'!$D$5)+'[2]MARK UP FOR RETAIL'!$G$5</f>
        <v>1360.8000000000002</v>
      </c>
      <c r="G10" s="43">
        <f>((([2]BELMONT!AT10*'[2]MARK UP FOR RETAIL'!$D$11)*'[2]MARK UP FOR RETAIL'!$D$9)*'[2]MARK UP FOR RETAIL'!$D$5)+'[2]MARK UP FOR RETAIL'!$G$5</f>
        <v>1850.04</v>
      </c>
      <c r="H10" s="43">
        <f>(([2]BELMONT!AU10*'[2]MARK UP FOR RETAIL'!$D$10)*'[2]MARK UP FOR RETAIL'!$D$11)*'[2]MARK UP FOR RETAIL'!$D$7</f>
        <v>217.07999999999998</v>
      </c>
      <c r="I10" s="43">
        <f>([2]BELMONT!AV10*'[2]MARK UP FOR RETAIL'!$D$11)*'[2]MARK UP FOR RETAIL'!$D$5</f>
        <v>557.28000000000009</v>
      </c>
      <c r="J10" s="314"/>
      <c r="K10" s="423">
        <f>([2]BELMONT!AX10*'[2]MARK UP FOR RETAIL'!$D$11)*'[2]MARK UP FOR RETAIL'!$D$5</f>
        <v>664.2</v>
      </c>
      <c r="L10" s="424"/>
    </row>
    <row r="11" spans="1:12" ht="15.75">
      <c r="A11" s="102" t="s">
        <v>177</v>
      </c>
      <c r="B11" s="316">
        <v>2</v>
      </c>
      <c r="C11" s="317"/>
      <c r="D11" s="319"/>
      <c r="E11" s="43">
        <f>((([2]BELMONT!AR11*'[2]MARK UP FOR RETAIL'!$D$11)*'[2]MARK UP FOR RETAIL'!$D$9)*'[2]MARK UP FOR RETAIL'!$D$5)+'[2]MARK UP FOR RETAIL'!$G$5</f>
        <v>1221.48</v>
      </c>
      <c r="F11" s="43">
        <f>((([2]BELMONT!AS11*'[2]MARK UP FOR RETAIL'!$D$11)*'[2]MARK UP FOR RETAIL'!$D$9)*'[2]MARK UP FOR RETAIL'!$D$5)+'[2]MARK UP FOR RETAIL'!$G$5</f>
        <v>1563.3000000000002</v>
      </c>
      <c r="G11" s="43">
        <f>((([2]BELMONT!AT11*'[2]MARK UP FOR RETAIL'!$D$11)*'[2]MARK UP FOR RETAIL'!$D$9)*'[2]MARK UP FOR RETAIL'!$D$5)+'[2]MARK UP FOR RETAIL'!$G$5</f>
        <v>2110.86</v>
      </c>
      <c r="H11" s="43">
        <f>(([2]BELMONT!AU11*'[2]MARK UP FOR RETAIL'!$D$10)*'[2]MARK UP FOR RETAIL'!$D$11)*'[2]MARK UP FOR RETAIL'!$D$7</f>
        <v>239.76000000000002</v>
      </c>
      <c r="I11" s="43">
        <f>([2]BELMONT!AV11*'[2]MARK UP FOR RETAIL'!$D$11)*'[2]MARK UP FOR RETAIL'!$D$5</f>
        <v>622.07999999999993</v>
      </c>
      <c r="J11" s="314"/>
      <c r="K11" s="423">
        <f>([2]BELMONT!AX11*'[2]MARK UP FOR RETAIL'!$D$11)*'[2]MARK UP FOR RETAIL'!$D$5</f>
        <v>766.2600000000001</v>
      </c>
      <c r="L11" s="424"/>
    </row>
    <row r="12" spans="1:12" ht="15.75">
      <c r="A12" s="102" t="s">
        <v>178</v>
      </c>
      <c r="B12" s="316">
        <v>3</v>
      </c>
      <c r="C12" s="317"/>
      <c r="D12" s="319"/>
      <c r="E12" s="43">
        <f>((([2]BELMONT!AR12*'[2]MARK UP FOR RETAIL'!$D$11)*'[2]MARK UP FOR RETAIL'!$D$9)*'[2]MARK UP FOR RETAIL'!$D$5)+'[2]MARK UP FOR RETAIL'!$G$5</f>
        <v>1404.54</v>
      </c>
      <c r="F12" s="43">
        <f>((([2]BELMONT!AS12*'[2]MARK UP FOR RETAIL'!$D$11)*'[2]MARK UP FOR RETAIL'!$D$9)*'[2]MARK UP FOR RETAIL'!$D$5)+'[2]MARK UP FOR RETAIL'!$G$5</f>
        <v>1770.66</v>
      </c>
      <c r="G12" s="43">
        <f>((([2]BELMONT!AT12*'[2]MARK UP FOR RETAIL'!$D$11)*'[2]MARK UP FOR RETAIL'!$D$9)*'[2]MARK UP FOR RETAIL'!$D$5)+'[2]MARK UP FOR RETAIL'!$G$5</f>
        <v>2326.3200000000002</v>
      </c>
      <c r="H12" s="43">
        <f>(([2]BELMONT!AU12*'[2]MARK UP FOR RETAIL'!$D$10)*'[2]MARK UP FOR RETAIL'!$D$11)*'[2]MARK UP FOR RETAIL'!$D$7</f>
        <v>259.20000000000005</v>
      </c>
      <c r="I12" s="43">
        <f>([2]BELMONT!AV12*'[2]MARK UP FOR RETAIL'!$D$11)*'[2]MARK UP FOR RETAIL'!$D$5</f>
        <v>685.26</v>
      </c>
      <c r="J12" s="314"/>
      <c r="K12" s="423">
        <f>([2]BELMONT!AX12*'[2]MARK UP FOR RETAIL'!$D$11)*'[2]MARK UP FOR RETAIL'!$D$5</f>
        <v>868.31999999999994</v>
      </c>
      <c r="L12" s="424"/>
    </row>
    <row r="13" spans="1:12" ht="15.75">
      <c r="A13" s="102" t="s">
        <v>179</v>
      </c>
      <c r="B13" s="316">
        <v>4</v>
      </c>
      <c r="C13" s="317"/>
      <c r="D13" s="319"/>
      <c r="E13" s="43">
        <f>((([2]BELMONT!AR13*'[2]MARK UP FOR RETAIL'!$D$11)*'[2]MARK UP FOR RETAIL'!$D$9)*'[2]MARK UP FOR RETAIL'!$D$5)+'[2]MARK UP FOR RETAIL'!$G$5</f>
        <v>1621.6200000000001</v>
      </c>
      <c r="F13" s="43">
        <f>((([2]BELMONT!AS13*'[2]MARK UP FOR RETAIL'!$D$11)*'[2]MARK UP FOR RETAIL'!$D$9)*'[2]MARK UP FOR RETAIL'!$D$5)+'[2]MARK UP FOR RETAIL'!$G$5</f>
        <v>2015.28</v>
      </c>
      <c r="G13" s="43">
        <f>((([2]BELMONT!AT13*'[2]MARK UP FOR RETAIL'!$D$11)*'[2]MARK UP FOR RETAIL'!$D$9)*'[2]MARK UP FOR RETAIL'!$D$5)+'[2]MARK UP FOR RETAIL'!$G$5</f>
        <v>2545.02</v>
      </c>
      <c r="H13" s="43">
        <f>(([2]BELMONT!AU13*'[2]MARK UP FOR RETAIL'!$D$10)*'[2]MARK UP FOR RETAIL'!$D$11)*'[2]MARK UP FOR RETAIL'!$D$7</f>
        <v>281.88</v>
      </c>
      <c r="I13" s="43">
        <f>([2]BELMONT!AV13*'[2]MARK UP FOR RETAIL'!$D$11)*'[2]MARK UP FOR RETAIL'!$D$5</f>
        <v>748.44</v>
      </c>
      <c r="J13" s="314"/>
      <c r="K13" s="423">
        <f>([2]BELMONT!AX13*'[2]MARK UP FOR RETAIL'!$D$11)*'[2]MARK UP FOR RETAIL'!$D$5</f>
        <v>1007.64</v>
      </c>
      <c r="L13" s="424"/>
    </row>
    <row r="14" spans="1:12" ht="15.75">
      <c r="A14" s="102" t="s">
        <v>180</v>
      </c>
      <c r="B14" s="316">
        <v>5</v>
      </c>
      <c r="C14" s="317"/>
      <c r="D14" s="319"/>
      <c r="E14" s="43">
        <f>((([2]BELMONT!AR14*'[2]MARK UP FOR RETAIL'!$D$11)*'[2]MARK UP FOR RETAIL'!$D$9)*'[2]MARK UP FOR RETAIL'!$D$5)+'[2]MARK UP FOR RETAIL'!$G$5</f>
        <v>1900.26</v>
      </c>
      <c r="F14" s="43">
        <f>((([2]BELMONT!AS14*'[2]MARK UP FOR RETAIL'!$D$11)*'[2]MARK UP FOR RETAIL'!$D$9)*'[2]MARK UP FOR RETAIL'!$D$5)+'[2]MARK UP FOR RETAIL'!$G$5</f>
        <v>2334.42</v>
      </c>
      <c r="G14" s="43">
        <f>((([2]BELMONT!AT14*'[2]MARK UP FOR RETAIL'!$D$11)*'[2]MARK UP FOR RETAIL'!$D$9)*'[2]MARK UP FOR RETAIL'!$D$5)+'[2]MARK UP FOR RETAIL'!$G$5</f>
        <v>2901.42</v>
      </c>
      <c r="H14" s="43">
        <f>(([2]BELMONT!AU14*'[2]MARK UP FOR RETAIL'!$D$10)*'[2]MARK UP FOR RETAIL'!$D$11)*'[2]MARK UP FOR RETAIL'!$D$7</f>
        <v>296.46000000000004</v>
      </c>
      <c r="I14" s="43">
        <f>([2]BELMONT!AV14*'[2]MARK UP FOR RETAIL'!$D$11)*'[2]MARK UP FOR RETAIL'!$D$5</f>
        <v>813.24</v>
      </c>
      <c r="J14" s="314"/>
      <c r="K14" s="423">
        <f>([2]BELMONT!AX14*'[2]MARK UP FOR RETAIL'!$D$11)*'[2]MARK UP FOR RETAIL'!$D$5</f>
        <v>1112.94</v>
      </c>
      <c r="L14" s="424"/>
    </row>
    <row r="15" spans="1:12" ht="15.75">
      <c r="A15" s="107" t="s">
        <v>181</v>
      </c>
      <c r="B15" s="362">
        <v>6</v>
      </c>
      <c r="C15" s="363"/>
      <c r="D15" s="319"/>
      <c r="E15" s="43">
        <f>((([2]BELMONT!AR15*'[2]MARK UP FOR RETAIL'!$D$11)*'[2]MARK UP FOR RETAIL'!$D$9)*'[2]MARK UP FOR RETAIL'!$D$5)+'[2]MARK UP FOR RETAIL'!$G$5</f>
        <v>2157.84</v>
      </c>
      <c r="F15" s="43">
        <f>((([2]BELMONT!AS15*'[2]MARK UP FOR RETAIL'!$D$11)*'[2]MARK UP FOR RETAIL'!$D$9)*'[2]MARK UP FOR RETAIL'!$D$5)+'[2]MARK UP FOR RETAIL'!$G$5</f>
        <v>2645.46</v>
      </c>
      <c r="G15" s="43">
        <f>((([2]BELMONT!AT15*'[2]MARK UP FOR RETAIL'!$D$11)*'[2]MARK UP FOR RETAIL'!$D$9)*'[2]MARK UP FOR RETAIL'!$D$5)+'[2]MARK UP FOR RETAIL'!$G$5</f>
        <v>3238.3799999999997</v>
      </c>
      <c r="H15" s="43">
        <f>(([2]BELMONT!AU15*'[2]MARK UP FOR RETAIL'!$D$10)*'[2]MARK UP FOR RETAIL'!$D$11)*'[2]MARK UP FOR RETAIL'!$D$7</f>
        <v>315.90000000000003</v>
      </c>
      <c r="I15" s="43">
        <f>([2]BELMONT!AV15*'[2]MARK UP FOR RETAIL'!$D$11)*'[2]MARK UP FOR RETAIL'!$D$5</f>
        <v>876.42</v>
      </c>
      <c r="J15" s="314"/>
      <c r="K15" s="423">
        <f>([2]BELMONT!AX15*'[2]MARK UP FOR RETAIL'!$D$11)*'[2]MARK UP FOR RETAIL'!$D$5</f>
        <v>1176.1199999999999</v>
      </c>
      <c r="L15" s="424"/>
    </row>
    <row r="16" spans="1:12" ht="24.75" customHeight="1">
      <c r="A16" s="525" t="s">
        <v>182</v>
      </c>
      <c r="B16" s="525"/>
      <c r="C16" s="525"/>
      <c r="D16" s="525"/>
      <c r="E16" s="335">
        <f>((([2]BELMONT!AR16*'[2]MARK UP FOR RETAIL'!$D$11)*'[2]MARK UP FOR RETAIL'!$D$9)*'[2]MARK UP FOR RETAIL'!$D$5)</f>
        <v>103.68</v>
      </c>
      <c r="F16" s="336"/>
      <c r="G16" s="337"/>
      <c r="H16" s="43">
        <f>(([2]BELMONT!AU16*'[2]MARK UP FOR RETAIL'!$D$10)*'[2]MARK UP FOR RETAIL'!$D$11)*'[2]MARK UP FOR RETAIL'!$D$7</f>
        <v>25.92</v>
      </c>
      <c r="I16" s="112" t="s">
        <v>25</v>
      </c>
      <c r="J16" s="314"/>
      <c r="K16" s="423">
        <f>([2]BELMONT!AX16*'[2]MARK UP FOR RETAIL'!$D$11)*'[2]MARK UP FOR RETAIL'!$D$5</f>
        <v>45.360000000000007</v>
      </c>
      <c r="L16" s="424"/>
    </row>
    <row r="17" spans="1:12" ht="15.75" customHeight="1">
      <c r="A17" s="525" t="s">
        <v>165</v>
      </c>
      <c r="B17" s="525"/>
      <c r="C17" s="525"/>
      <c r="D17" s="525"/>
      <c r="E17" s="43">
        <f>((([2]BELMONT!AR17*'[2]MARK UP FOR RETAIL'!$D$11)*'[2]MARK UP FOR RETAIL'!$D$9)*'[2]MARK UP FOR RETAIL'!$D$5)</f>
        <v>298.08</v>
      </c>
      <c r="F17" s="43">
        <f>((([2]BELMONT!AS17*'[2]MARK UP FOR RETAIL'!$D$11)*'[2]MARK UP FOR RETAIL'!$D$9)*'[2]MARK UP FOR RETAIL'!$D$5)</f>
        <v>393.65999999999997</v>
      </c>
      <c r="G17" s="43">
        <f>((([2]BELMONT!AT17*'[2]MARK UP FOR RETAIL'!$D$11)*'[2]MARK UP FOR RETAIL'!$D$9)*'[2]MARK UP FOR RETAIL'!$D$5)</f>
        <v>445.50000000000006</v>
      </c>
      <c r="H17" s="43">
        <f>(([2]BELMONT!AU17*'[2]MARK UP FOR RETAIL'!$D$10)*'[2]MARK UP FOR RETAIL'!$D$11)*'[2]MARK UP FOR RETAIL'!$D$7</f>
        <v>72.900000000000006</v>
      </c>
      <c r="I17" s="43">
        <f>([2]BELMONT!AV17*'[2]MARK UP FOR RETAIL'!$D$11)*'[2]MARK UP FOR RETAIL'!$D$5</f>
        <v>95.58</v>
      </c>
      <c r="J17" s="314"/>
      <c r="K17" s="423">
        <f>([2]BELMONT!AX17*'[2]MARK UP FOR RETAIL'!$D$11)*'[2]MARK UP FOR RETAIL'!$D$5</f>
        <v>183.06</v>
      </c>
      <c r="L17" s="424"/>
    </row>
    <row r="18" spans="1:12" ht="15.75" customHeight="1">
      <c r="A18" s="420" t="s">
        <v>26</v>
      </c>
      <c r="B18" s="421"/>
      <c r="C18" s="421"/>
      <c r="D18" s="422"/>
      <c r="E18" s="335">
        <f>(([2]BELMONT!AR18*'[2]MARK UP FOR RETAIL'!$D$10)*'[2]MARK UP FOR RETAIL'!$D$11)*'[2]MARK UP FOR RETAIL'!$D$7</f>
        <v>46.98</v>
      </c>
      <c r="F18" s="336"/>
      <c r="G18" s="337"/>
      <c r="H18" s="112" t="s">
        <v>25</v>
      </c>
      <c r="I18" s="112" t="s">
        <v>25</v>
      </c>
      <c r="J18" s="314"/>
      <c r="K18" s="423">
        <f>([2]BELMONT!AX18*'[2]MARK UP FOR RETAIL'!$D$11)*'[2]MARK UP FOR RETAIL'!$D$5</f>
        <v>34.020000000000003</v>
      </c>
      <c r="L18" s="424"/>
    </row>
    <row r="19" spans="1:12" ht="15.75">
      <c r="A19" s="441" t="s">
        <v>27</v>
      </c>
      <c r="B19" s="442"/>
      <c r="C19" s="442"/>
      <c r="D19" s="443"/>
      <c r="E19" s="18">
        <f>((([2]BELMONT!AR19*'[2]MARK UP FOR RETAIL'!$D$11)*'[2]MARK UP FOR RETAIL'!$D$9)*'[2]MARK UP FOR RETAIL'!$D$5)</f>
        <v>-76.14</v>
      </c>
      <c r="F19" s="18">
        <f>((([2]BELMONT!AS19*'[2]MARK UP FOR RETAIL'!$D$11)*'[2]MARK UP FOR RETAIL'!$D$9)*'[2]MARK UP FOR RETAIL'!$D$5)</f>
        <v>-118.26</v>
      </c>
      <c r="G19" s="18">
        <f>((([2]BELMONT!AT19*'[2]MARK UP FOR RETAIL'!$D$11)*'[2]MARK UP FOR RETAIL'!$D$9)*'[2]MARK UP FOR RETAIL'!$D$5)</f>
        <v>-137.70000000000002</v>
      </c>
      <c r="H19" s="18">
        <f>(([2]BELMONT!AU19*'[2]MARK UP FOR RETAIL'!$D$10)*'[2]MARK UP FOR RETAIL'!$D$11)*'[2]MARK UP FOR RETAIL'!$D$7</f>
        <v>-22.680000000000003</v>
      </c>
      <c r="I19" s="19"/>
      <c r="J19" s="315"/>
      <c r="K19" s="536">
        <f>([2]BELMONT!AX19*'[2]MARK UP FOR RETAIL'!$D$11)*'[2]MARK UP FOR RETAIL'!$D$5</f>
        <v>-59.940000000000005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5.75" thickBot="1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 customHeight="1">
      <c r="A22" s="544" t="s">
        <v>183</v>
      </c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6"/>
    </row>
    <row r="23" spans="1:12" ht="15" customHeight="1">
      <c r="A23" s="547"/>
      <c r="B23" s="548"/>
      <c r="C23" s="548"/>
      <c r="D23" s="548"/>
      <c r="E23" s="548"/>
      <c r="F23" s="548"/>
      <c r="G23" s="548"/>
      <c r="H23" s="548"/>
      <c r="I23" s="548"/>
      <c r="J23" s="548"/>
      <c r="K23" s="548"/>
      <c r="L23" s="549"/>
    </row>
    <row r="24" spans="1:12" ht="20.25">
      <c r="A24" s="329" t="s">
        <v>29</v>
      </c>
      <c r="B24" s="330"/>
      <c r="C24" s="330"/>
      <c r="D24" s="330"/>
      <c r="E24" s="330"/>
      <c r="F24" s="22"/>
      <c r="G24" s="23"/>
      <c r="H24" s="331" t="s">
        <v>30</v>
      </c>
      <c r="I24" s="331"/>
      <c r="J24" s="331"/>
      <c r="K24" s="331"/>
      <c r="L24" s="332"/>
    </row>
    <row r="25" spans="1:12" ht="20.25">
      <c r="A25" s="329"/>
      <c r="B25" s="330"/>
      <c r="C25" s="330"/>
      <c r="D25" s="330"/>
      <c r="E25" s="330"/>
      <c r="F25" s="22"/>
      <c r="G25" s="24"/>
      <c r="H25" s="333"/>
      <c r="I25" s="333"/>
      <c r="J25" s="333"/>
      <c r="K25" s="333"/>
      <c r="L25" s="334"/>
    </row>
    <row r="26" spans="1:12" ht="20.25">
      <c r="A26" s="116"/>
      <c r="B26" s="69"/>
      <c r="C26" s="69"/>
      <c r="D26" s="69"/>
      <c r="E26" s="69"/>
      <c r="F26" s="22"/>
      <c r="G26" s="70"/>
      <c r="H26" s="70" t="s">
        <v>33</v>
      </c>
      <c r="I26" s="117"/>
      <c r="J26" s="117"/>
      <c r="K26" s="117"/>
      <c r="L26" s="118"/>
    </row>
    <row r="27" spans="1:12" ht="15.75">
      <c r="A27" s="25" t="s">
        <v>31</v>
      </c>
      <c r="B27" s="26"/>
      <c r="C27" s="26"/>
      <c r="D27" s="27"/>
      <c r="E27" s="27"/>
      <c r="F27" s="27"/>
      <c r="G27" s="28"/>
      <c r="H27" s="28" t="s">
        <v>32</v>
      </c>
      <c r="I27" s="29"/>
      <c r="J27" s="29"/>
      <c r="K27" s="29"/>
      <c r="L27" s="30"/>
    </row>
    <row r="28" spans="1:12" ht="15.75">
      <c r="A28" s="25" t="s">
        <v>35</v>
      </c>
      <c r="B28" s="26"/>
      <c r="C28" s="26"/>
      <c r="D28" s="27"/>
      <c r="E28" s="27"/>
      <c r="F28" s="27"/>
      <c r="G28" s="28"/>
      <c r="H28" s="28" t="s">
        <v>167</v>
      </c>
      <c r="I28" s="29"/>
      <c r="J28" s="29"/>
      <c r="K28" s="29"/>
      <c r="L28" s="30"/>
    </row>
    <row r="29" spans="1:12" ht="15.75">
      <c r="A29" s="25" t="s">
        <v>37</v>
      </c>
      <c r="B29" s="26"/>
      <c r="C29" s="26"/>
      <c r="D29" s="27"/>
      <c r="E29" s="27"/>
      <c r="F29" s="27"/>
      <c r="G29" s="28"/>
      <c r="H29" s="28" t="s">
        <v>36</v>
      </c>
      <c r="I29" s="29"/>
      <c r="J29" s="29"/>
      <c r="K29" s="29"/>
      <c r="L29" s="30"/>
    </row>
    <row r="30" spans="1:12" ht="15.75">
      <c r="A30" s="25"/>
      <c r="B30" s="26"/>
      <c r="C30" s="26"/>
      <c r="D30" s="27"/>
      <c r="E30" s="27"/>
      <c r="F30" s="27"/>
      <c r="G30" s="28"/>
      <c r="H30" s="28" t="s">
        <v>38</v>
      </c>
      <c r="I30" s="29"/>
      <c r="J30" s="29"/>
      <c r="K30" s="29"/>
      <c r="L30" s="30"/>
    </row>
    <row r="31" spans="1:12" ht="15.75">
      <c r="A31" s="25"/>
      <c r="B31" s="26"/>
      <c r="C31" s="26"/>
      <c r="D31" s="27"/>
      <c r="E31" s="27"/>
      <c r="F31" s="27"/>
      <c r="G31" s="28"/>
      <c r="H31" s="28" t="s">
        <v>39</v>
      </c>
      <c r="I31" s="29"/>
      <c r="J31" s="29"/>
      <c r="K31" s="29"/>
      <c r="L31" s="30"/>
    </row>
    <row r="32" spans="1:12" ht="15.75">
      <c r="A32" s="352"/>
      <c r="B32" s="367"/>
      <c r="C32" s="367"/>
      <c r="D32" s="367"/>
      <c r="E32" s="367"/>
      <c r="F32" s="27"/>
      <c r="G32" s="28"/>
      <c r="H32" s="28" t="s">
        <v>40</v>
      </c>
      <c r="I32" s="29"/>
      <c r="J32" s="29"/>
      <c r="K32" s="29"/>
      <c r="L32" s="30"/>
    </row>
    <row r="33" spans="1:12" ht="15.75">
      <c r="A33" s="368"/>
      <c r="B33" s="367"/>
      <c r="C33" s="367"/>
      <c r="D33" s="367"/>
      <c r="E33" s="367"/>
      <c r="F33" s="27"/>
      <c r="G33" s="28"/>
      <c r="H33" s="28" t="s">
        <v>41</v>
      </c>
      <c r="I33" s="29"/>
      <c r="J33" s="29"/>
      <c r="K33" s="29"/>
      <c r="L33" s="30"/>
    </row>
    <row r="34" spans="1:12" ht="15" customHeight="1">
      <c r="A34" s="368"/>
      <c r="B34" s="367"/>
      <c r="C34" s="367"/>
      <c r="D34" s="367"/>
      <c r="E34" s="367"/>
      <c r="F34" s="27"/>
      <c r="G34" s="27"/>
      <c r="H34" s="27"/>
      <c r="I34" s="27"/>
      <c r="J34" s="27"/>
      <c r="K34" s="27"/>
      <c r="L34" s="31"/>
    </row>
    <row r="35" spans="1:12" ht="20.25" customHeight="1">
      <c r="A35" s="32"/>
      <c r="B35" s="26"/>
      <c r="C35" s="26"/>
      <c r="D35" s="27"/>
      <c r="E35" s="27"/>
      <c r="F35" s="27"/>
      <c r="G35" s="33"/>
      <c r="H35" s="757"/>
      <c r="I35" s="758"/>
      <c r="J35" s="758"/>
      <c r="K35" s="758"/>
      <c r="L35" s="758"/>
    </row>
    <row r="36" spans="1:12" ht="21" thickBot="1">
      <c r="A36" s="34"/>
      <c r="B36" s="26"/>
      <c r="C36" s="26"/>
      <c r="D36" s="27"/>
      <c r="E36" s="27"/>
      <c r="F36" s="27"/>
      <c r="G36" s="33"/>
      <c r="H36" s="758"/>
      <c r="I36" s="758"/>
      <c r="J36" s="758"/>
      <c r="K36" s="758"/>
      <c r="L36" s="758"/>
    </row>
    <row r="37" spans="1:12" ht="51">
      <c r="A37" s="35" t="s">
        <v>43</v>
      </c>
      <c r="B37" s="526" t="s">
        <v>5</v>
      </c>
      <c r="C37" s="526"/>
      <c r="D37" s="36" t="s">
        <v>6</v>
      </c>
      <c r="E37" s="36" t="s">
        <v>7</v>
      </c>
      <c r="F37" s="37" t="s">
        <v>8</v>
      </c>
      <c r="G37" s="80"/>
      <c r="H37" s="846" t="s">
        <v>3</v>
      </c>
      <c r="I37" s="847"/>
      <c r="J37" s="847"/>
      <c r="K37" s="847"/>
      <c r="L37" s="848"/>
    </row>
    <row r="38" spans="1:12" ht="15.75" customHeight="1">
      <c r="A38" s="103" t="s">
        <v>174</v>
      </c>
      <c r="B38" s="398">
        <v>1</v>
      </c>
      <c r="C38" s="398"/>
      <c r="D38" s="365" t="s">
        <v>44</v>
      </c>
      <c r="E38" s="43">
        <f>((([2]BELMONT!AR38*'[2]MARK UP FOR RETAIL'!$D$14)*'[2]MARK UP FOR RETAIL'!$D$11)*'[2]MARK UP FOR RETAIL'!$D$5)+'[2]MARK UP FOR RETAIL'!$G$5</f>
        <v>1253.8800000000001</v>
      </c>
      <c r="F38" s="56">
        <f>((([2]BELMONT!AS38*'[2]MARK UP FOR RETAIL'!$D$14)*'[2]MARK UP FOR RETAIL'!$D$11)*'[2]MARK UP FOR RETAIL'!$D$5)+'[2]MARK UP FOR RETAIL'!$G$5</f>
        <v>1493.6399999999999</v>
      </c>
      <c r="G38" s="39"/>
      <c r="H38" s="344">
        <f>(([2]BELMONT!AU38*'[2]MARK UP FOR RETAIL'!$D$14)*'[2]MARK UP FOR RETAIL'!$D$11)*'[2]MARK UP FOR RETAIL'!$D$5</f>
        <v>688.5</v>
      </c>
      <c r="I38" s="336"/>
      <c r="J38" s="336"/>
      <c r="K38" s="336"/>
      <c r="L38" s="345"/>
    </row>
    <row r="39" spans="1:12" ht="15.75">
      <c r="A39" s="103" t="s">
        <v>175</v>
      </c>
      <c r="B39" s="398">
        <v>2</v>
      </c>
      <c r="C39" s="398"/>
      <c r="D39" s="365"/>
      <c r="E39" s="43">
        <f>((([2]BELMONT!AR39*'[2]MARK UP FOR RETAIL'!$D$14)*'[2]MARK UP FOR RETAIL'!$D$11)*'[2]MARK UP FOR RETAIL'!$D$5)+'[2]MARK UP FOR RETAIL'!$G$5</f>
        <v>1440.18</v>
      </c>
      <c r="F39" s="56">
        <f>((([2]BELMONT!AS39*'[2]MARK UP FOR RETAIL'!$D$14)*'[2]MARK UP FOR RETAIL'!$D$11)*'[2]MARK UP FOR RETAIL'!$D$5)+'[2]MARK UP FOR RETAIL'!$G$5</f>
        <v>1720.4399999999998</v>
      </c>
      <c r="G39" s="39"/>
      <c r="H39" s="344">
        <f>(([2]BELMONT!AU39*'[2]MARK UP FOR RETAIL'!$D$14)*'[2]MARK UP FOR RETAIL'!$D$11)*'[2]MARK UP FOR RETAIL'!$D$5</f>
        <v>829.44</v>
      </c>
      <c r="I39" s="336"/>
      <c r="J39" s="336"/>
      <c r="K39" s="336"/>
      <c r="L39" s="345"/>
    </row>
    <row r="40" spans="1:12" ht="15.75">
      <c r="A40" s="103" t="s">
        <v>176</v>
      </c>
      <c r="B40" s="398">
        <v>2</v>
      </c>
      <c r="C40" s="398"/>
      <c r="D40" s="365"/>
      <c r="E40" s="43">
        <f>((([2]BELMONT!AR40*'[2]MARK UP FOR RETAIL'!$D$14)*'[2]MARK UP FOR RETAIL'!$D$11)*'[2]MARK UP FOR RETAIL'!$D$5)+'[2]MARK UP FOR RETAIL'!$G$5</f>
        <v>1663.74</v>
      </c>
      <c r="F40" s="56">
        <f>((([2]BELMONT!AS40*'[2]MARK UP FOR RETAIL'!$D$14)*'[2]MARK UP FOR RETAIL'!$D$11)*'[2]MARK UP FOR RETAIL'!$D$5)+'[2]MARK UP FOR RETAIL'!$G$5</f>
        <v>1966.68</v>
      </c>
      <c r="G40" s="39"/>
      <c r="H40" s="344">
        <f>(([2]BELMONT!AU40*'[2]MARK UP FOR RETAIL'!$D$14)*'[2]MARK UP FOR RETAIL'!$D$11)*'[2]MARK UP FOR RETAIL'!$D$5</f>
        <v>983.34</v>
      </c>
      <c r="I40" s="336"/>
      <c r="J40" s="336"/>
      <c r="K40" s="336"/>
      <c r="L40" s="345"/>
    </row>
    <row r="41" spans="1:12" ht="15.75">
      <c r="A41" s="103" t="s">
        <v>177</v>
      </c>
      <c r="B41" s="398">
        <v>2</v>
      </c>
      <c r="C41" s="398"/>
      <c r="D41" s="365"/>
      <c r="E41" s="43">
        <f>((([2]BELMONT!AR41*'[2]MARK UP FOR RETAIL'!$D$14)*'[2]MARK UP FOR RETAIL'!$D$11)*'[2]MARK UP FOR RETAIL'!$D$5)+'[2]MARK UP FOR RETAIL'!$G$5</f>
        <v>1880.8200000000002</v>
      </c>
      <c r="F41" s="56">
        <f>((([2]BELMONT!AS41*'[2]MARK UP FOR RETAIL'!$D$14)*'[2]MARK UP FOR RETAIL'!$D$11)*'[2]MARK UP FOR RETAIL'!$D$5)+'[2]MARK UP FOR RETAIL'!$G$5</f>
        <v>2219.4</v>
      </c>
      <c r="G41" s="39"/>
      <c r="H41" s="344">
        <f>(([2]BELMONT!AU41*'[2]MARK UP FOR RETAIL'!$D$14)*'[2]MARK UP FOR RETAIL'!$D$11)*'[2]MARK UP FOR RETAIL'!$D$5</f>
        <v>1124.28</v>
      </c>
      <c r="I41" s="336"/>
      <c r="J41" s="336"/>
      <c r="K41" s="336"/>
      <c r="L41" s="345"/>
    </row>
    <row r="42" spans="1:12" ht="15.75">
      <c r="A42" s="103" t="s">
        <v>178</v>
      </c>
      <c r="B42" s="398">
        <v>3</v>
      </c>
      <c r="C42" s="398"/>
      <c r="D42" s="365"/>
      <c r="E42" s="43">
        <f>((([2]BELMONT!AR42*'[2]MARK UP FOR RETAIL'!$D$14)*'[2]MARK UP FOR RETAIL'!$D$11)*'[2]MARK UP FOR RETAIL'!$D$5)+'[2]MARK UP FOR RETAIL'!$G$5</f>
        <v>2118.96</v>
      </c>
      <c r="F42" s="56">
        <f>((([2]BELMONT!AS42*'[2]MARK UP FOR RETAIL'!$D$14)*'[2]MARK UP FOR RETAIL'!$D$11)*'[2]MARK UP FOR RETAIL'!$D$5)+'[2]MARK UP FOR RETAIL'!$G$5</f>
        <v>2488.3199999999997</v>
      </c>
      <c r="G42" s="39"/>
      <c r="H42" s="344">
        <f>(([2]BELMONT!AU42*'[2]MARK UP FOR RETAIL'!$D$14)*'[2]MARK UP FOR RETAIL'!$D$11)*'[2]MARK UP FOR RETAIL'!$D$5</f>
        <v>1271.7</v>
      </c>
      <c r="I42" s="336"/>
      <c r="J42" s="336"/>
      <c r="K42" s="336"/>
      <c r="L42" s="345"/>
    </row>
    <row r="43" spans="1:12" ht="16.5" thickBot="1">
      <c r="A43" s="104" t="s">
        <v>179</v>
      </c>
      <c r="B43" s="399">
        <v>4</v>
      </c>
      <c r="C43" s="399"/>
      <c r="D43" s="366"/>
      <c r="E43" s="44">
        <f>((([2]BELMONT!AR43*'[2]MARK UP FOR RETAIL'!$D$14)*'[2]MARK UP FOR RETAIL'!$D$11)*'[2]MARK UP FOR RETAIL'!$D$5)+'[2]MARK UP FOR RETAIL'!$G$5</f>
        <v>2397.6000000000004</v>
      </c>
      <c r="F43" s="57">
        <f>((([2]BELMONT!AS43*'[2]MARK UP FOR RETAIL'!$D$14)*'[2]MARK UP FOR RETAIL'!$D$11)*'[2]MARK UP FOR RETAIL'!$D$5)+'[2]MARK UP FOR RETAIL'!$G$5</f>
        <v>2791.26</v>
      </c>
      <c r="G43" s="41"/>
      <c r="H43" s="348">
        <f>(([2]BELMONT!AU43*'[2]MARK UP FOR RETAIL'!$D$14)*'[2]MARK UP FOR RETAIL'!$D$11)*'[2]MARK UP FOR RETAIL'!$D$5</f>
        <v>1451.5200000000002</v>
      </c>
      <c r="I43" s="349"/>
      <c r="J43" s="349"/>
      <c r="K43" s="349"/>
      <c r="L43" s="350"/>
    </row>
  </sheetData>
  <mergeCells count="58">
    <mergeCell ref="K8:L8"/>
    <mergeCell ref="K19:L19"/>
    <mergeCell ref="K18:L18"/>
    <mergeCell ref="K17:L17"/>
    <mergeCell ref="K16:L16"/>
    <mergeCell ref="K15:L15"/>
    <mergeCell ref="K12:L12"/>
    <mergeCell ref="K11:L11"/>
    <mergeCell ref="K10:L10"/>
    <mergeCell ref="K9:L9"/>
    <mergeCell ref="B43:C43"/>
    <mergeCell ref="D38:D43"/>
    <mergeCell ref="B38:C38"/>
    <mergeCell ref="B42:C42"/>
    <mergeCell ref="H42:L42"/>
    <mergeCell ref="H41:L41"/>
    <mergeCell ref="H40:L40"/>
    <mergeCell ref="H39:L39"/>
    <mergeCell ref="H38:L38"/>
    <mergeCell ref="H43:L43"/>
    <mergeCell ref="H35:L36"/>
    <mergeCell ref="B37:C37"/>
    <mergeCell ref="B39:C39"/>
    <mergeCell ref="B40:C40"/>
    <mergeCell ref="B41:C41"/>
    <mergeCell ref="H37:L37"/>
    <mergeCell ref="A32:E34"/>
    <mergeCell ref="A22:L23"/>
    <mergeCell ref="A24:E25"/>
    <mergeCell ref="H24:L25"/>
    <mergeCell ref="B9:C9"/>
    <mergeCell ref="B10:C10"/>
    <mergeCell ref="B11:C11"/>
    <mergeCell ref="B12:C12"/>
    <mergeCell ref="B13:C13"/>
    <mergeCell ref="B14:C14"/>
    <mergeCell ref="B15:C15"/>
    <mergeCell ref="E16:G16"/>
    <mergeCell ref="A16:D16"/>
    <mergeCell ref="A17:D17"/>
    <mergeCell ref="A18:D18"/>
    <mergeCell ref="E18:G18"/>
    <mergeCell ref="A1:L1"/>
    <mergeCell ref="A2:D4"/>
    <mergeCell ref="E3:G4"/>
    <mergeCell ref="K3:L4"/>
    <mergeCell ref="B5:C5"/>
    <mergeCell ref="J5:J19"/>
    <mergeCell ref="B6:C6"/>
    <mergeCell ref="D6:D15"/>
    <mergeCell ref="B7:C7"/>
    <mergeCell ref="B8:C8"/>
    <mergeCell ref="A19:D19"/>
    <mergeCell ref="K7:L7"/>
    <mergeCell ref="K6:L6"/>
    <mergeCell ref="K5:L5"/>
    <mergeCell ref="K13:L13"/>
    <mergeCell ref="K14:L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9" workbookViewId="0">
      <selection sqref="A1:K43"/>
    </sheetView>
  </sheetViews>
  <sheetFormatPr defaultRowHeight="15"/>
  <sheetData>
    <row r="1" spans="1:11" ht="45.75">
      <c r="A1" s="554" t="s">
        <v>184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</row>
    <row r="2" spans="1:11" ht="15" customHeight="1">
      <c r="A2" s="557" t="s">
        <v>1</v>
      </c>
      <c r="B2" s="558"/>
      <c r="C2" s="558"/>
      <c r="D2" s="558"/>
      <c r="E2" s="13"/>
      <c r="F2" s="13"/>
      <c r="G2" s="13"/>
      <c r="H2" s="13"/>
      <c r="I2" s="13"/>
      <c r="J2" s="13"/>
      <c r="K2" s="13"/>
    </row>
    <row r="3" spans="1:11" ht="15" customHeight="1">
      <c r="A3" s="558"/>
      <c r="B3" s="558"/>
      <c r="C3" s="558"/>
      <c r="D3" s="558"/>
      <c r="E3" s="379" t="s">
        <v>102</v>
      </c>
      <c r="F3" s="550"/>
      <c r="G3" s="551"/>
      <c r="H3" s="14"/>
      <c r="I3" s="14"/>
      <c r="J3" s="309"/>
      <c r="K3" s="410"/>
    </row>
    <row r="4" spans="1:11" ht="15.75" customHeight="1">
      <c r="A4" s="559"/>
      <c r="B4" s="559"/>
      <c r="C4" s="559"/>
      <c r="D4" s="559"/>
      <c r="E4" s="552"/>
      <c r="F4" s="430"/>
      <c r="G4" s="553"/>
      <c r="H4" s="63"/>
      <c r="I4" s="14"/>
      <c r="J4" s="411"/>
      <c r="K4" s="411"/>
    </row>
    <row r="5" spans="1:11" ht="51" customHeight="1">
      <c r="A5" s="15" t="s">
        <v>43</v>
      </c>
      <c r="B5" s="54" t="s">
        <v>103</v>
      </c>
      <c r="C5" s="54" t="s">
        <v>104</v>
      </c>
      <c r="D5" s="54" t="s">
        <v>6</v>
      </c>
      <c r="E5" s="54" t="s">
        <v>8</v>
      </c>
      <c r="F5" s="311" t="s">
        <v>9</v>
      </c>
      <c r="G5" s="312"/>
      <c r="H5" s="16" t="s">
        <v>47</v>
      </c>
      <c r="I5" s="313"/>
      <c r="J5" s="849" t="s">
        <v>3</v>
      </c>
      <c r="K5" s="850"/>
    </row>
    <row r="6" spans="1:11" ht="15.75" customHeight="1">
      <c r="A6" s="102" t="s">
        <v>174</v>
      </c>
      <c r="B6" s="55">
        <v>1</v>
      </c>
      <c r="C6" s="55">
        <v>2</v>
      </c>
      <c r="D6" s="319" t="s">
        <v>14</v>
      </c>
      <c r="E6" s="122">
        <f>((('[2]GX 800'!AM6*'[2]MARK UP FOR RETAIL'!$D$9)*'[2]MARK UP FOR RETAIL'!$D$11)*'[2]MARK UP FOR RETAIL'!$D$5)+'[2]MARK UP FOR RETAIL'!$G$5</f>
        <v>1581.1200000000001</v>
      </c>
      <c r="F6" s="423">
        <f>((('[2]GX 800'!AN6*'[2]MARK UP FOR RETAIL'!$D$9)*'[2]MARK UP FOR RETAIL'!$D$11)*'[2]MARK UP FOR RETAIL'!$D$5)+'[2]MARK UP FOR RETAIL'!$G$5</f>
        <v>1801.4399999999998</v>
      </c>
      <c r="G6" s="424"/>
      <c r="H6" s="122">
        <f>('[2]GX 800'!AP6*'[2]MARK UP FOR RETAIL'!$D$11)*'[2]MARK UP FOR RETAIL'!$D$7</f>
        <v>390.42</v>
      </c>
      <c r="I6" s="314"/>
      <c r="J6" s="423">
        <f>('[2]GX 800'!AR6*'[2]MARK UP FOR RETAIL'!$D$11)*'[2]MARK UP FOR RETAIL'!$D$5</f>
        <v>730.62</v>
      </c>
      <c r="K6" s="424"/>
    </row>
    <row r="7" spans="1:11" ht="15.75">
      <c r="A7" s="102" t="s">
        <v>175</v>
      </c>
      <c r="B7" s="55">
        <v>2</v>
      </c>
      <c r="C7" s="55">
        <v>2</v>
      </c>
      <c r="D7" s="560"/>
      <c r="E7" s="122">
        <f>((('[2]GX 800'!AM7*'[2]MARK UP FOR RETAIL'!$D$9)*'[2]MARK UP FOR RETAIL'!$D$11)*'[2]MARK UP FOR RETAIL'!$D$5)+'[2]MARK UP FOR RETAIL'!$G$5</f>
        <v>1788.48</v>
      </c>
      <c r="F7" s="423">
        <f>((('[2]GX 800'!AN7*'[2]MARK UP FOR RETAIL'!$D$9)*'[2]MARK UP FOR RETAIL'!$D$11)*'[2]MARK UP FOR RETAIL'!$D$5)+'[2]MARK UP FOR RETAIL'!$G$5</f>
        <v>2059.02</v>
      </c>
      <c r="G7" s="424"/>
      <c r="H7" s="122">
        <f>('[2]GX 800'!AP7*'[2]MARK UP FOR RETAIL'!$D$11)*'[2]MARK UP FOR RETAIL'!$D$7</f>
        <v>455.22</v>
      </c>
      <c r="I7" s="314"/>
      <c r="J7" s="423">
        <f>('[2]GX 800'!AR7*'[2]MARK UP FOR RETAIL'!$D$11)*'[2]MARK UP FOR RETAIL'!$D$5</f>
        <v>743.58</v>
      </c>
      <c r="K7" s="424"/>
    </row>
    <row r="8" spans="1:11" ht="15.75">
      <c r="A8" s="102" t="s">
        <v>176</v>
      </c>
      <c r="B8" s="55">
        <v>2</v>
      </c>
      <c r="C8" s="55">
        <v>2</v>
      </c>
      <c r="D8" s="560"/>
      <c r="E8" s="122">
        <f>((('[2]GX 800'!AM8*'[2]MARK UP FOR RETAIL'!$D$9)*'[2]MARK UP FOR RETAIL'!$D$11)*'[2]MARK UP FOR RETAIL'!$D$5)+'[2]MARK UP FOR RETAIL'!$G$5</f>
        <v>2015.28</v>
      </c>
      <c r="F8" s="423">
        <f>((('[2]GX 800'!AN8*'[2]MARK UP FOR RETAIL'!$D$9)*'[2]MARK UP FOR RETAIL'!$D$11)*'[2]MARK UP FOR RETAIL'!$D$5)+'[2]MARK UP FOR RETAIL'!$G$5</f>
        <v>2332.8000000000002</v>
      </c>
      <c r="G8" s="424"/>
      <c r="H8" s="122">
        <f>('[2]GX 800'!AP8*'[2]MARK UP FOR RETAIL'!$D$11)*'[2]MARK UP FOR RETAIL'!$D$7</f>
        <v>518.40000000000009</v>
      </c>
      <c r="I8" s="314"/>
      <c r="J8" s="423">
        <f>('[2]GX 800'!AR8*'[2]MARK UP FOR RETAIL'!$D$11)*'[2]MARK UP FOR RETAIL'!$D$5</f>
        <v>790.56000000000006</v>
      </c>
      <c r="K8" s="424"/>
    </row>
    <row r="9" spans="1:11" ht="15.75">
      <c r="A9" s="102" t="s">
        <v>177</v>
      </c>
      <c r="B9" s="55">
        <v>2</v>
      </c>
      <c r="C9" s="55">
        <v>2</v>
      </c>
      <c r="D9" s="560"/>
      <c r="E9" s="122">
        <f>((('[2]GX 800'!AM9*'[2]MARK UP FOR RETAIL'!$D$9)*'[2]MARK UP FOR RETAIL'!$D$11)*'[2]MARK UP FOR RETAIL'!$D$5)+'[2]MARK UP FOR RETAIL'!$G$5</f>
        <v>2259.9</v>
      </c>
      <c r="F9" s="423">
        <f>((('[2]GX 800'!AN9*'[2]MARK UP FOR RETAIL'!$D$9)*'[2]MARK UP FOR RETAIL'!$D$11)*'[2]MARK UP FOR RETAIL'!$D$5)+'[2]MARK UP FOR RETAIL'!$G$5</f>
        <v>2621.16</v>
      </c>
      <c r="G9" s="424"/>
      <c r="H9" s="122">
        <f>('[2]GX 800'!AP9*'[2]MARK UP FOR RETAIL'!$D$11)*'[2]MARK UP FOR RETAIL'!$D$7</f>
        <v>579.96</v>
      </c>
      <c r="I9" s="314"/>
      <c r="J9" s="423">
        <f>('[2]GX 800'!AR9*'[2]MARK UP FOR RETAIL'!$D$11)*'[2]MARK UP FOR RETAIL'!$D$5</f>
        <v>860.21999999999991</v>
      </c>
      <c r="K9" s="424"/>
    </row>
    <row r="10" spans="1:11" ht="15.75">
      <c r="A10" s="102" t="s">
        <v>178</v>
      </c>
      <c r="B10" s="55">
        <v>4</v>
      </c>
      <c r="C10" s="55">
        <v>2</v>
      </c>
      <c r="D10" s="560"/>
      <c r="E10" s="122">
        <f>((('[2]GX 800'!AM10*'[2]MARK UP FOR RETAIL'!$D$9)*'[2]MARK UP FOR RETAIL'!$D$11)*'[2]MARK UP FOR RETAIL'!$D$5)+'[2]MARK UP FOR RETAIL'!$G$5</f>
        <v>2485.08</v>
      </c>
      <c r="F10" s="423">
        <f>((('[2]GX 800'!AN10*'[2]MARK UP FOR RETAIL'!$D$9)*'[2]MARK UP FOR RETAIL'!$D$11)*'[2]MARK UP FOR RETAIL'!$D$5)+'[2]MARK UP FOR RETAIL'!$G$5</f>
        <v>2849.58</v>
      </c>
      <c r="G10" s="424"/>
      <c r="H10" s="122">
        <f>('[2]GX 800'!AP10*'[2]MARK UP FOR RETAIL'!$D$11)*'[2]MARK UP FOR RETAIL'!$D$7</f>
        <v>646.38</v>
      </c>
      <c r="I10" s="314"/>
      <c r="J10" s="423">
        <f>('[2]GX 800'!AR10*'[2]MARK UP FOR RETAIL'!$D$11)*'[2]MARK UP FOR RETAIL'!$D$5</f>
        <v>959.04000000000008</v>
      </c>
      <c r="K10" s="424"/>
    </row>
    <row r="11" spans="1:11" ht="15.75">
      <c r="A11" s="102" t="s">
        <v>179</v>
      </c>
      <c r="B11" s="55">
        <v>4</v>
      </c>
      <c r="C11" s="55">
        <v>2</v>
      </c>
      <c r="D11" s="560"/>
      <c r="E11" s="122">
        <f>((('[2]GX 800'!AM11*'[2]MARK UP FOR RETAIL'!$D$9)*'[2]MARK UP FOR RETAIL'!$D$11)*'[2]MARK UP FOR RETAIL'!$D$5)+'[2]MARK UP FOR RETAIL'!$G$5</f>
        <v>2754</v>
      </c>
      <c r="F11" s="423">
        <f>((('[2]GX 800'!AN11*'[2]MARK UP FOR RETAIL'!$D$9)*'[2]MARK UP FOR RETAIL'!$D$11)*'[2]MARK UP FOR RETAIL'!$D$5)+'[2]MARK UP FOR RETAIL'!$G$5</f>
        <v>3118.5</v>
      </c>
      <c r="G11" s="424"/>
      <c r="H11" s="122">
        <f>('[2]GX 800'!AP11*'[2]MARK UP FOR RETAIL'!$D$11)*'[2]MARK UP FOR RETAIL'!$D$7</f>
        <v>709.56000000000006</v>
      </c>
      <c r="I11" s="314"/>
      <c r="J11" s="423">
        <f>('[2]GX 800'!AR11*'[2]MARK UP FOR RETAIL'!$D$11)*'[2]MARK UP FOR RETAIL'!$D$5</f>
        <v>1134</v>
      </c>
      <c r="K11" s="424"/>
    </row>
    <row r="12" spans="1:11" ht="15.75">
      <c r="A12" s="102" t="s">
        <v>180</v>
      </c>
      <c r="B12" s="55">
        <v>6</v>
      </c>
      <c r="C12" s="55">
        <v>2</v>
      </c>
      <c r="D12" s="560"/>
      <c r="E12" s="122">
        <f>((('[2]GX 800'!AM12*'[2]MARK UP FOR RETAIL'!$D$9)*'[2]MARK UP FOR RETAIL'!$D$11)*'[2]MARK UP FOR RETAIL'!$D$5)+'[2]MARK UP FOR RETAIL'!$G$5</f>
        <v>3152.52</v>
      </c>
      <c r="F12" s="423">
        <f>((('[2]GX 800'!AN12*'[2]MARK UP FOR RETAIL'!$D$9)*'[2]MARK UP FOR RETAIL'!$D$11)*'[2]MARK UP FOR RETAIL'!$D$5)+'[2]MARK UP FOR RETAIL'!$G$5</f>
        <v>3551.0400000000004</v>
      </c>
      <c r="G12" s="424"/>
      <c r="H12" s="122">
        <f>('[2]GX 800'!AP12*'[2]MARK UP FOR RETAIL'!$D$11)*'[2]MARK UP FOR RETAIL'!$D$7</f>
        <v>771.12</v>
      </c>
      <c r="I12" s="314"/>
      <c r="J12" s="423">
        <f>('[2]GX 800'!AR12*'[2]MARK UP FOR RETAIL'!$D$11)*'[2]MARK UP FOR RETAIL'!$D$5</f>
        <v>1266.8400000000001</v>
      </c>
      <c r="K12" s="424"/>
    </row>
    <row r="13" spans="1:11" ht="15.75">
      <c r="A13" s="107" t="s">
        <v>181</v>
      </c>
      <c r="B13" s="55">
        <v>6</v>
      </c>
      <c r="C13" s="55">
        <v>2</v>
      </c>
      <c r="D13" s="561"/>
      <c r="E13" s="122">
        <f>((('[2]GX 800'!AM13*'[2]MARK UP FOR RETAIL'!$D$9)*'[2]MARK UP FOR RETAIL'!$D$11)*'[2]MARK UP FOR RETAIL'!$D$5)+'[2]MARK UP FOR RETAIL'!$G$5</f>
        <v>3526.7400000000002</v>
      </c>
      <c r="F13" s="423">
        <f>((('[2]GX 800'!AN13*'[2]MARK UP FOR RETAIL'!$D$9)*'[2]MARK UP FOR RETAIL'!$D$11)*'[2]MARK UP FOR RETAIL'!$D$5)+'[2]MARK UP FOR RETAIL'!$G$5</f>
        <v>3944.7000000000003</v>
      </c>
      <c r="G13" s="424"/>
      <c r="H13" s="122">
        <f>('[2]GX 800'!AP13*'[2]MARK UP FOR RETAIL'!$D$11)*'[2]MARK UP FOR RETAIL'!$D$7</f>
        <v>837.54000000000008</v>
      </c>
      <c r="I13" s="314"/>
      <c r="J13" s="423">
        <f>('[2]GX 800'!AR13*'[2]MARK UP FOR RETAIL'!$D$11)*'[2]MARK UP FOR RETAIL'!$D$5</f>
        <v>1464.48</v>
      </c>
      <c r="K13" s="424"/>
    </row>
    <row r="14" spans="1:11" ht="15.75" customHeight="1">
      <c r="A14" s="420" t="s">
        <v>99</v>
      </c>
      <c r="B14" s="421"/>
      <c r="C14" s="421"/>
      <c r="D14" s="422"/>
      <c r="E14" s="122">
        <f>((('[2]GX 800'!AM14*'[2]MARK UP FOR RETAIL'!$D$9)*'[2]MARK UP FOR RETAIL'!$D$11)*'[2]MARK UP FOR RETAIL'!$D$5)</f>
        <v>281.88</v>
      </c>
      <c r="F14" s="423">
        <f>((('[2]GX 800'!AN14*'[2]MARK UP FOR RETAIL'!$D$9)*'[2]MARK UP FOR RETAIL'!$D$11)*'[2]MARK UP FOR RETAIL'!$D$5)</f>
        <v>281.88</v>
      </c>
      <c r="G14" s="424"/>
      <c r="H14" s="112" t="s">
        <v>25</v>
      </c>
      <c r="I14" s="314"/>
      <c r="J14" s="423">
        <f>('[2]GX 800'!AR14*'[2]MARK UP FOR RETAIL'!$D$11)*'[2]MARK UP FOR RETAIL'!$D$5</f>
        <v>113.4</v>
      </c>
      <c r="K14" s="424"/>
    </row>
    <row r="15" spans="1:11" ht="15.75" customHeight="1">
      <c r="A15" s="420" t="s">
        <v>185</v>
      </c>
      <c r="B15" s="421"/>
      <c r="C15" s="421"/>
      <c r="D15" s="422"/>
      <c r="E15" s="122">
        <f>((('[2]GX 800'!AM15*'[2]MARK UP FOR RETAIL'!$D$9)*'[2]MARK UP FOR RETAIL'!$D$11)*'[2]MARK UP FOR RETAIL'!$D$5)</f>
        <v>503.82</v>
      </c>
      <c r="F15" s="423">
        <f>((('[2]GX 800'!AN15*'[2]MARK UP FOR RETAIL'!$D$9)*'[2]MARK UP FOR RETAIL'!$D$11)*'[2]MARK UP FOR RETAIL'!$D$5)</f>
        <v>545.94000000000005</v>
      </c>
      <c r="G15" s="424"/>
      <c r="H15" s="122">
        <f>('[2]GX 800'!AP15*'[2]MARK UP FOR RETAIL'!$D$11)*'[2]MARK UP FOR RETAIL'!$D$7</f>
        <v>102.06</v>
      </c>
      <c r="I15" s="314"/>
      <c r="J15" s="423">
        <f>('[2]GX 800'!AR15*'[2]MARK UP FOR RETAIL'!$D$11)*'[2]MARK UP FOR RETAIL'!$D$5</f>
        <v>160.38</v>
      </c>
      <c r="K15" s="424"/>
    </row>
    <row r="16" spans="1:11" ht="15.75" customHeight="1">
      <c r="A16" s="420" t="s">
        <v>26</v>
      </c>
      <c r="B16" s="421"/>
      <c r="C16" s="421"/>
      <c r="D16" s="422"/>
      <c r="E16" s="435">
        <f>(('[2]GX 800'!AM16*'[2]MARK UP FOR RETAIL'!$D$10)*'[2]MARK UP FOR RETAIL'!$D$11)*'[2]MARK UP FOR RETAIL'!$D$7</f>
        <v>46.98</v>
      </c>
      <c r="F16" s="435"/>
      <c r="G16" s="424"/>
      <c r="H16" s="112" t="s">
        <v>25</v>
      </c>
      <c r="I16" s="314"/>
      <c r="J16" s="423">
        <f>('[2]GX 800'!AR16*'[2]MARK UP FOR RETAIL'!$D$11)*'[2]MARK UP FOR RETAIL'!$D$5</f>
        <v>34.020000000000003</v>
      </c>
      <c r="K16" s="424"/>
    </row>
    <row r="17" spans="1:11" ht="15.75">
      <c r="A17" s="562" t="s">
        <v>27</v>
      </c>
      <c r="B17" s="563"/>
      <c r="C17" s="563"/>
      <c r="D17" s="564"/>
      <c r="E17" s="20">
        <f>((('[2]GX 800'!AM17*'[2]MARK UP FOR RETAIL'!$D$9)*'[2]MARK UP FOR RETAIL'!$D$11)*'[2]MARK UP FOR RETAIL'!$D$5)</f>
        <v>-113.4</v>
      </c>
      <c r="F17" s="439">
        <f>((('[2]GX 800'!AN17*'[2]MARK UP FOR RETAIL'!$D$9)*'[2]MARK UP FOR RETAIL'!$D$11)*'[2]MARK UP FOR RETAIL'!$D$5)</f>
        <v>-119.88000000000001</v>
      </c>
      <c r="G17" s="440"/>
      <c r="H17" s="18"/>
      <c r="I17" s="315"/>
      <c r="J17" s="439">
        <f>('[2]GX 800'!AR17*'[2]MARK UP FOR RETAIL'!$D$11)*'[2]MARK UP FOR RETAIL'!$D$5</f>
        <v>-40.5</v>
      </c>
      <c r="K17" s="440"/>
    </row>
    <row r="18" spans="1:11">
      <c r="A18" s="13"/>
      <c r="B18" s="21"/>
      <c r="C18" s="21"/>
      <c r="D18" s="13"/>
      <c r="E18" s="13"/>
      <c r="F18" s="13"/>
      <c r="G18" s="13"/>
      <c r="H18" s="13"/>
      <c r="I18" s="13"/>
      <c r="J18" s="13"/>
      <c r="K18" s="13"/>
    </row>
    <row r="19" spans="1:11" ht="15.75">
      <c r="A19" s="518" t="s">
        <v>108</v>
      </c>
      <c r="B19" s="518"/>
      <c r="C19" s="518"/>
      <c r="D19" s="518"/>
      <c r="E19" s="119" t="s">
        <v>109</v>
      </c>
      <c r="F19" s="565" t="s">
        <v>186</v>
      </c>
      <c r="G19" s="565"/>
      <c r="H19" s="120"/>
      <c r="I19" s="121"/>
      <c r="J19" s="121"/>
      <c r="K19" s="121"/>
    </row>
    <row r="20" spans="1:11" ht="15.75">
      <c r="A20" s="566" t="s">
        <v>111</v>
      </c>
      <c r="B20" s="566"/>
      <c r="C20" s="566"/>
      <c r="D20" s="566"/>
      <c r="E20" s="122">
        <f>(('[2]GX 800'!AM20*'[2]MARK UP FOR RETAIL'!$D$10)*'[2]MARK UP FOR RETAIL'!$D$11)*'[2]MARK UP FOR RETAIL'!$D$7</f>
        <v>12.96</v>
      </c>
      <c r="F20" s="851">
        <v>7.8000000000000007</v>
      </c>
      <c r="G20" s="851"/>
      <c r="H20" s="120"/>
      <c r="I20" s="121"/>
      <c r="J20" s="121"/>
      <c r="K20" s="121"/>
    </row>
    <row r="21" spans="1:11" ht="15.75">
      <c r="A21" s="566" t="s">
        <v>112</v>
      </c>
      <c r="B21" s="566"/>
      <c r="C21" s="566"/>
      <c r="D21" s="566"/>
      <c r="E21" s="122">
        <f>(('[2]GX 800'!AM21*'[2]MARK UP FOR RETAIL'!$D$10)*'[2]MARK UP FOR RETAIL'!$D$11)*'[2]MARK UP FOR RETAIL'!$D$7</f>
        <v>11.340000000000002</v>
      </c>
      <c r="F21" s="851">
        <f>(('[2]GX 800'!AN21*'[2]MARK UP FOR RETAIL'!$D$10)*'[2]MARK UP FOR RETAIL'!$D$11)*'[2]MARK UP FOR RETAIL'!$D$7</f>
        <v>11.340000000000002</v>
      </c>
      <c r="G21" s="851"/>
      <c r="H21" s="120"/>
      <c r="I21" s="121"/>
      <c r="J21" s="121"/>
      <c r="K21" s="121"/>
    </row>
    <row r="22" spans="1:11" ht="15.75">
      <c r="A22" s="566" t="s">
        <v>113</v>
      </c>
      <c r="B22" s="566"/>
      <c r="C22" s="566"/>
      <c r="D22" s="566"/>
      <c r="E22" s="122">
        <f>(('[2]GX 800'!AM22*'[2]MARK UP FOR RETAIL'!$D$10)*'[2]MARK UP FOR RETAIL'!$D$11)*'[2]MARK UP FOR RETAIL'!$D$7</f>
        <v>98.820000000000007</v>
      </c>
      <c r="F22" s="851">
        <f>(('[2]GX 800'!AN22*'[2]MARK UP FOR RETAIL'!$D$10)*'[2]MARK UP FOR RETAIL'!$D$11)*'[2]MARK UP FOR RETAIL'!$D$7</f>
        <v>84.240000000000009</v>
      </c>
      <c r="G22" s="851"/>
      <c r="H22" s="120"/>
      <c r="I22" s="121"/>
      <c r="J22" s="121"/>
      <c r="K22" s="121"/>
    </row>
    <row r="23" spans="1:11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</row>
    <row r="24" spans="1:11" ht="15" customHeight="1">
      <c r="A24" s="567" t="s">
        <v>187</v>
      </c>
      <c r="B24" s="568"/>
      <c r="C24" s="568"/>
      <c r="D24" s="568"/>
      <c r="E24" s="568"/>
      <c r="F24" s="568"/>
      <c r="G24" s="568"/>
      <c r="H24" s="568"/>
      <c r="I24" s="568"/>
      <c r="J24" s="568"/>
      <c r="K24" s="569"/>
    </row>
    <row r="25" spans="1:11" ht="15" customHeight="1">
      <c r="A25" s="570"/>
      <c r="B25" s="571"/>
      <c r="C25" s="571"/>
      <c r="D25" s="571"/>
      <c r="E25" s="571"/>
      <c r="F25" s="571"/>
      <c r="G25" s="571"/>
      <c r="H25" s="571"/>
      <c r="I25" s="571"/>
      <c r="J25" s="571"/>
      <c r="K25" s="572"/>
    </row>
    <row r="26" spans="1:11" ht="20.25">
      <c r="A26" s="329" t="s">
        <v>29</v>
      </c>
      <c r="B26" s="330"/>
      <c r="C26" s="330"/>
      <c r="D26" s="330"/>
      <c r="E26" s="330"/>
      <c r="F26" s="69"/>
      <c r="G26" s="333" t="s">
        <v>30</v>
      </c>
      <c r="H26" s="333"/>
      <c r="I26" s="333"/>
      <c r="J26" s="333"/>
      <c r="K26" s="334"/>
    </row>
    <row r="27" spans="1:11" ht="20.25">
      <c r="A27" s="329"/>
      <c r="B27" s="330"/>
      <c r="C27" s="330"/>
      <c r="D27" s="330"/>
      <c r="E27" s="330"/>
      <c r="F27" s="69"/>
      <c r="G27" s="333"/>
      <c r="H27" s="333"/>
      <c r="I27" s="333"/>
      <c r="J27" s="333"/>
      <c r="K27" s="334"/>
    </row>
    <row r="28" spans="1:11" ht="15.75">
      <c r="A28" s="25" t="s">
        <v>33</v>
      </c>
      <c r="B28" s="26"/>
      <c r="C28" s="26"/>
      <c r="D28" s="27"/>
      <c r="E28" s="70"/>
      <c r="F28" s="70"/>
      <c r="G28" s="70" t="s">
        <v>32</v>
      </c>
      <c r="H28" s="70"/>
      <c r="I28" s="27"/>
      <c r="J28" s="27"/>
      <c r="K28" s="31"/>
    </row>
    <row r="29" spans="1:11" ht="15.75">
      <c r="A29" s="25" t="s">
        <v>115</v>
      </c>
      <c r="B29" s="26"/>
      <c r="C29" s="26"/>
      <c r="D29" s="27"/>
      <c r="E29" s="70"/>
      <c r="F29" s="70"/>
      <c r="G29" s="70" t="s">
        <v>167</v>
      </c>
      <c r="H29" s="70"/>
      <c r="I29" s="27"/>
      <c r="J29" s="27"/>
      <c r="K29" s="31"/>
    </row>
    <row r="30" spans="1:11" ht="15.75">
      <c r="A30" s="25" t="s">
        <v>116</v>
      </c>
      <c r="B30" s="26"/>
      <c r="C30" s="26"/>
      <c r="D30" s="27"/>
      <c r="E30" s="70"/>
      <c r="F30" s="70"/>
      <c r="G30" s="70" t="s">
        <v>117</v>
      </c>
      <c r="H30" s="70"/>
      <c r="I30" s="27"/>
      <c r="J30" s="27"/>
      <c r="K30" s="31"/>
    </row>
    <row r="31" spans="1:11" ht="15.75">
      <c r="A31" s="25" t="s">
        <v>118</v>
      </c>
      <c r="B31" s="26"/>
      <c r="C31" s="26"/>
      <c r="D31" s="27"/>
      <c r="E31" s="70"/>
      <c r="F31" s="70"/>
      <c r="G31" s="70" t="s">
        <v>119</v>
      </c>
      <c r="H31" s="70"/>
      <c r="I31" s="27"/>
      <c r="J31" s="27"/>
      <c r="K31" s="31"/>
    </row>
    <row r="32" spans="1:11" ht="15.75">
      <c r="A32" s="25" t="s">
        <v>61</v>
      </c>
      <c r="B32" s="26"/>
      <c r="C32" s="26"/>
      <c r="D32" s="27"/>
      <c r="E32" s="70"/>
      <c r="F32" s="70"/>
      <c r="G32" s="70" t="s">
        <v>40</v>
      </c>
      <c r="H32" s="70"/>
      <c r="I32" s="27"/>
      <c r="J32" s="27"/>
      <c r="K32" s="31"/>
    </row>
    <row r="33" spans="1:11" ht="15.75">
      <c r="A33" s="352"/>
      <c r="B33" s="367"/>
      <c r="C33" s="367"/>
      <c r="D33" s="367"/>
      <c r="E33" s="367"/>
      <c r="F33" s="70"/>
      <c r="G33" s="70" t="s">
        <v>41</v>
      </c>
      <c r="H33" s="70"/>
      <c r="I33" s="27"/>
      <c r="J33" s="27"/>
      <c r="K33" s="31"/>
    </row>
    <row r="34" spans="1:11" ht="20.25">
      <c r="A34" s="368"/>
      <c r="B34" s="367"/>
      <c r="C34" s="367"/>
      <c r="D34" s="367"/>
      <c r="E34" s="367"/>
      <c r="F34" s="27"/>
      <c r="G34" s="33"/>
      <c r="H34" s="33"/>
      <c r="I34" s="33"/>
      <c r="J34" s="33"/>
      <c r="K34" s="71"/>
    </row>
    <row r="35" spans="1:11" ht="15" customHeight="1">
      <c r="A35" s="368"/>
      <c r="B35" s="367"/>
      <c r="C35" s="367"/>
      <c r="D35" s="367"/>
      <c r="E35" s="367"/>
      <c r="F35" s="27"/>
      <c r="G35" s="757"/>
      <c r="H35" s="758"/>
      <c r="I35" s="758"/>
      <c r="J35" s="758"/>
      <c r="K35" s="759"/>
    </row>
    <row r="36" spans="1:11" ht="15" customHeight="1" thickBot="1">
      <c r="A36" s="34"/>
      <c r="B36" s="26"/>
      <c r="C36" s="26"/>
      <c r="D36" s="27"/>
      <c r="E36" s="27"/>
      <c r="F36" s="27"/>
      <c r="G36" s="758"/>
      <c r="H36" s="758"/>
      <c r="I36" s="758"/>
      <c r="J36" s="758"/>
      <c r="K36" s="759"/>
    </row>
    <row r="37" spans="1:11" ht="51">
      <c r="A37" s="35" t="s">
        <v>43</v>
      </c>
      <c r="B37" s="36" t="s">
        <v>103</v>
      </c>
      <c r="C37" s="36" t="s">
        <v>104</v>
      </c>
      <c r="D37" s="36" t="s">
        <v>6</v>
      </c>
      <c r="E37" s="37" t="s">
        <v>8</v>
      </c>
      <c r="F37" s="80"/>
      <c r="G37" s="852" t="s">
        <v>3</v>
      </c>
      <c r="H37" s="853"/>
      <c r="I37" s="853"/>
      <c r="J37" s="853"/>
      <c r="K37" s="854"/>
    </row>
    <row r="38" spans="1:11" ht="15.75" customHeight="1">
      <c r="A38" s="103" t="s">
        <v>174</v>
      </c>
      <c r="B38" s="55">
        <v>1</v>
      </c>
      <c r="C38" s="55">
        <v>2</v>
      </c>
      <c r="D38" s="365" t="s">
        <v>44</v>
      </c>
      <c r="E38" s="189">
        <f>((('[2]GX 800'!AM38*'[2]MARK UP FOR RETAIL'!$D$14)*'[2]MARK UP FOR RETAIL'!$D$11)*'[2]MARK UP FOR RETAIL'!$D$5)+'[2]MARK UP FOR RETAIL'!$G$5</f>
        <v>1940.76</v>
      </c>
      <c r="F38" s="72"/>
      <c r="G38" s="768">
        <f>(('[2]GX 800'!AO38*'[2]MARK UP FOR RETAIL'!$D$14)*'[2]MARK UP FOR RETAIL'!$D$11)*'[2]MARK UP FOR RETAIL'!$D$5</f>
        <v>866.7</v>
      </c>
      <c r="H38" s="576"/>
      <c r="I38" s="576"/>
      <c r="J38" s="576"/>
      <c r="K38" s="577"/>
    </row>
    <row r="39" spans="1:11" ht="15.75">
      <c r="A39" s="103" t="s">
        <v>175</v>
      </c>
      <c r="B39" s="55">
        <v>2</v>
      </c>
      <c r="C39" s="55">
        <v>2</v>
      </c>
      <c r="D39" s="398"/>
      <c r="E39" s="189">
        <f>((('[2]GX 800'!AM39*'[2]MARK UP FOR RETAIL'!$D$14)*'[2]MARK UP FOR RETAIL'!$D$11)*'[2]MARK UP FOR RETAIL'!$D$5)+'[2]MARK UP FOR RETAIL'!$G$5</f>
        <v>2212.92</v>
      </c>
      <c r="F39" s="72"/>
      <c r="G39" s="768">
        <f>(('[2]GX 800'!AO39*'[2]MARK UP FOR RETAIL'!$D$14)*'[2]MARK UP FOR RETAIL'!$D$11)*'[2]MARK UP FOR RETAIL'!$D$5</f>
        <v>920.16000000000008</v>
      </c>
      <c r="H39" s="576"/>
      <c r="I39" s="576"/>
      <c r="J39" s="576"/>
      <c r="K39" s="577"/>
    </row>
    <row r="40" spans="1:11" ht="15.75">
      <c r="A40" s="103" t="s">
        <v>176</v>
      </c>
      <c r="B40" s="55">
        <v>2</v>
      </c>
      <c r="C40" s="55">
        <v>2</v>
      </c>
      <c r="D40" s="398"/>
      <c r="E40" s="189">
        <f>((('[2]GX 800'!AM40*'[2]MARK UP FOR RETAIL'!$D$14)*'[2]MARK UP FOR RETAIL'!$D$11)*'[2]MARK UP FOR RETAIL'!$D$5)+'[2]MARK UP FOR RETAIL'!$G$5</f>
        <v>2512.62</v>
      </c>
      <c r="F40" s="72"/>
      <c r="G40" s="768">
        <f>(('[2]GX 800'!AO40*'[2]MARK UP FOR RETAIL'!$D$14)*'[2]MARK UP FOR RETAIL'!$D$11)*'[2]MARK UP FOR RETAIL'!$D$5</f>
        <v>1022.22</v>
      </c>
      <c r="H40" s="576"/>
      <c r="I40" s="576"/>
      <c r="J40" s="576"/>
      <c r="K40" s="577"/>
    </row>
    <row r="41" spans="1:11" ht="15.75">
      <c r="A41" s="103" t="s">
        <v>177</v>
      </c>
      <c r="B41" s="55">
        <v>2</v>
      </c>
      <c r="C41" s="55">
        <v>2</v>
      </c>
      <c r="D41" s="398"/>
      <c r="E41" s="189">
        <f>((('[2]GX 800'!AM41*'[2]MARK UP FOR RETAIL'!$D$14)*'[2]MARK UP FOR RETAIL'!$D$11)*'[2]MARK UP FOR RETAIL'!$D$5)+'[2]MARK UP FOR RETAIL'!$G$5</f>
        <v>2812.32</v>
      </c>
      <c r="F41" s="72"/>
      <c r="G41" s="768">
        <f>(('[2]GX 800'!AO41*'[2]MARK UP FOR RETAIL'!$D$14)*'[2]MARK UP FOR RETAIL'!$D$11)*'[2]MARK UP FOR RETAIL'!$D$5</f>
        <v>1134</v>
      </c>
      <c r="H41" s="576"/>
      <c r="I41" s="576"/>
      <c r="J41" s="576"/>
      <c r="K41" s="577"/>
    </row>
    <row r="42" spans="1:11" ht="15.75">
      <c r="A42" s="103" t="s">
        <v>178</v>
      </c>
      <c r="B42" s="55">
        <v>4</v>
      </c>
      <c r="C42" s="55">
        <v>2</v>
      </c>
      <c r="D42" s="398"/>
      <c r="E42" s="189">
        <f>((('[2]GX 800'!AM42*'[2]MARK UP FOR RETAIL'!$D$14)*'[2]MARK UP FOR RETAIL'!$D$11)*'[2]MARK UP FOR RETAIL'!$D$5)+'[2]MARK UP FOR RETAIL'!$G$5</f>
        <v>3090.96</v>
      </c>
      <c r="F42" s="72"/>
      <c r="G42" s="768">
        <f>(('[2]GX 800'!AO42*'[2]MARK UP FOR RETAIL'!$D$14)*'[2]MARK UP FOR RETAIL'!$D$11)*'[2]MARK UP FOR RETAIL'!$D$5</f>
        <v>1271.7</v>
      </c>
      <c r="H42" s="576"/>
      <c r="I42" s="576"/>
      <c r="J42" s="576"/>
      <c r="K42" s="577"/>
    </row>
    <row r="43" spans="1:11" ht="16.5" thickBot="1">
      <c r="A43" s="104" t="s">
        <v>179</v>
      </c>
      <c r="B43" s="73">
        <v>4</v>
      </c>
      <c r="C43" s="73">
        <v>2</v>
      </c>
      <c r="D43" s="399"/>
      <c r="E43" s="193">
        <f>((('[2]GX 800'!AM43*'[2]MARK UP FOR RETAIL'!$D$14)*'[2]MARK UP FOR RETAIL'!$D$11)*'[2]MARK UP FOR RETAIL'!$D$5)+'[2]MARK UP FOR RETAIL'!$G$5</f>
        <v>3418.2000000000003</v>
      </c>
      <c r="F43" s="74"/>
      <c r="G43" s="769">
        <f>(('[2]GX 800'!AO43*'[2]MARK UP FOR RETAIL'!$D$14)*'[2]MARK UP FOR RETAIL'!$D$11)*'[2]MARK UP FOR RETAIL'!$D$5</f>
        <v>1483.92</v>
      </c>
      <c r="H43" s="578"/>
      <c r="I43" s="578"/>
      <c r="J43" s="578"/>
      <c r="K43" s="579"/>
    </row>
  </sheetData>
  <mergeCells count="57">
    <mergeCell ref="G40:K40"/>
    <mergeCell ref="G39:K39"/>
    <mergeCell ref="G38:K38"/>
    <mergeCell ref="G37:K37"/>
    <mergeCell ref="J6:K6"/>
    <mergeCell ref="J5:K5"/>
    <mergeCell ref="J8:K8"/>
    <mergeCell ref="J7:K7"/>
    <mergeCell ref="J12:K12"/>
    <mergeCell ref="J11:K11"/>
    <mergeCell ref="J10:K10"/>
    <mergeCell ref="J9:K9"/>
    <mergeCell ref="J17:K17"/>
    <mergeCell ref="J16:K16"/>
    <mergeCell ref="J15:K15"/>
    <mergeCell ref="J14:K14"/>
    <mergeCell ref="J13:K13"/>
    <mergeCell ref="D38:D43"/>
    <mergeCell ref="G43:K43"/>
    <mergeCell ref="G42:K42"/>
    <mergeCell ref="G41:K41"/>
    <mergeCell ref="A17:D17"/>
    <mergeCell ref="F17:G17"/>
    <mergeCell ref="A33:E35"/>
    <mergeCell ref="G35:K36"/>
    <mergeCell ref="A19:D19"/>
    <mergeCell ref="F19:G19"/>
    <mergeCell ref="A20:D20"/>
    <mergeCell ref="F20:G20"/>
    <mergeCell ref="A21:D21"/>
    <mergeCell ref="F21:G21"/>
    <mergeCell ref="A22:D22"/>
    <mergeCell ref="F22:G22"/>
    <mergeCell ref="A24:K25"/>
    <mergeCell ref="A26:E27"/>
    <mergeCell ref="G26:K27"/>
    <mergeCell ref="F13:G13"/>
    <mergeCell ref="A15:D15"/>
    <mergeCell ref="F15:G15"/>
    <mergeCell ref="A16:D16"/>
    <mergeCell ref="E16:G16"/>
    <mergeCell ref="A14:D14"/>
    <mergeCell ref="F14:G14"/>
    <mergeCell ref="E3:G4"/>
    <mergeCell ref="A1:K1"/>
    <mergeCell ref="A2:D4"/>
    <mergeCell ref="J3:K4"/>
    <mergeCell ref="F5:G5"/>
    <mergeCell ref="I5:I17"/>
    <mergeCell ref="D6:D13"/>
    <mergeCell ref="F6:G6"/>
    <mergeCell ref="F7:G7"/>
    <mergeCell ref="F8:G8"/>
    <mergeCell ref="F9:G9"/>
    <mergeCell ref="F10:G10"/>
    <mergeCell ref="F11:G11"/>
    <mergeCell ref="F12:G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5" workbookViewId="0">
      <selection sqref="A1:J50"/>
    </sheetView>
  </sheetViews>
  <sheetFormatPr defaultRowHeight="15"/>
  <sheetData>
    <row r="1" spans="1:10" ht="45.75">
      <c r="A1" s="770" t="s">
        <v>530</v>
      </c>
      <c r="B1" s="771"/>
      <c r="C1" s="771"/>
      <c r="D1" s="771"/>
      <c r="E1" s="771"/>
      <c r="F1" s="771"/>
      <c r="G1" s="771"/>
      <c r="H1" s="771"/>
      <c r="I1" s="771"/>
      <c r="J1" s="772"/>
    </row>
    <row r="2" spans="1:10" ht="45.7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773" t="s">
        <v>1</v>
      </c>
      <c r="B3" s="774"/>
      <c r="C3" s="774"/>
      <c r="D3" s="774"/>
      <c r="E3" s="775" t="s">
        <v>121</v>
      </c>
      <c r="F3" s="455"/>
      <c r="G3" s="433"/>
      <c r="H3" s="776"/>
      <c r="I3" s="45"/>
      <c r="J3" s="45"/>
    </row>
    <row r="4" spans="1:10" ht="15.75">
      <c r="A4" s="774"/>
      <c r="B4" s="774"/>
      <c r="C4" s="774"/>
      <c r="D4" s="774"/>
      <c r="E4" s="775"/>
      <c r="F4" s="455"/>
      <c r="G4" s="433"/>
      <c r="H4" s="776"/>
      <c r="I4" s="14"/>
      <c r="J4" s="309"/>
    </row>
    <row r="5" spans="1:10" ht="15.75">
      <c r="A5" s="777"/>
      <c r="B5" s="777"/>
      <c r="C5" s="777"/>
      <c r="D5" s="777"/>
      <c r="E5" s="306"/>
      <c r="F5" s="307"/>
      <c r="G5" s="308"/>
      <c r="H5" s="778"/>
      <c r="I5" s="14"/>
      <c r="J5" s="411"/>
    </row>
    <row r="6" spans="1:10" ht="47.25">
      <c r="A6" s="779" t="s">
        <v>43</v>
      </c>
      <c r="B6" s="780" t="s">
        <v>51</v>
      </c>
      <c r="C6" s="780" t="s">
        <v>52</v>
      </c>
      <c r="D6" s="780" t="s">
        <v>6</v>
      </c>
      <c r="E6" s="781" t="s">
        <v>123</v>
      </c>
      <c r="F6" s="782"/>
      <c r="G6" s="782"/>
      <c r="H6" s="780" t="s">
        <v>509</v>
      </c>
      <c r="I6" s="783"/>
      <c r="J6" s="855" t="s">
        <v>506</v>
      </c>
    </row>
    <row r="7" spans="1:10" ht="15.75">
      <c r="A7" s="102" t="s">
        <v>174</v>
      </c>
      <c r="B7" s="55">
        <v>1</v>
      </c>
      <c r="C7" s="55">
        <v>2</v>
      </c>
      <c r="D7" s="318" t="s">
        <v>14</v>
      </c>
      <c r="E7" s="785">
        <f>((('[2]SANCTUARY 8'!S7*'[2]MARK UP FOR RETAIL'!$D$9)*'[2]MARK UP FOR RETAIL'!$D$11)*'[2]MARK UP FOR RETAIL'!$D$5)+'[2]MARK UP FOR RETAIL'!$G$5</f>
        <v>2109.2562000000003</v>
      </c>
      <c r="F7" s="786"/>
      <c r="G7" s="786"/>
      <c r="H7" s="122">
        <f>('[2]SANCTUARY 8'!V7*'[2]MARK UP FOR RETAIL'!$D$11)*'[2]MARK UP FOR RETAIL'!$D$5</f>
        <v>383.94</v>
      </c>
      <c r="I7" s="787"/>
      <c r="J7" s="122">
        <f>('[2]SANCTUARY 8'!X7*'[2]MARK UP FOR RETAIL'!$D$11)*'[2]MARK UP FOR RETAIL'!$D$5</f>
        <v>876.53340000000003</v>
      </c>
    </row>
    <row r="8" spans="1:10" ht="15.75">
      <c r="A8" s="102" t="s">
        <v>175</v>
      </c>
      <c r="B8" s="55">
        <v>2</v>
      </c>
      <c r="C8" s="55">
        <v>2</v>
      </c>
      <c r="D8" s="319"/>
      <c r="E8" s="785">
        <f>((('[2]SANCTUARY 8'!S8*'[2]MARK UP FOR RETAIL'!$D$9)*'[2]MARK UP FOR RETAIL'!$D$11)*'[2]MARK UP FOR RETAIL'!$D$5)+'[2]MARK UP FOR RETAIL'!$G$5</f>
        <v>2385.8712</v>
      </c>
      <c r="F8" s="786"/>
      <c r="G8" s="786"/>
      <c r="H8" s="122">
        <f>('[2]SANCTUARY 8'!V8*'[2]MARK UP FOR RETAIL'!$D$11)*'[2]MARK UP FOR RETAIL'!$D$5</f>
        <v>447.12</v>
      </c>
      <c r="I8" s="787"/>
      <c r="J8" s="122">
        <f>('[2]SANCTUARY 8'!X8*'[2]MARK UP FOR RETAIL'!$D$11)*'[2]MARK UP FOR RETAIL'!$D$5</f>
        <v>989.78760000000011</v>
      </c>
    </row>
    <row r="9" spans="1:10" ht="15.75">
      <c r="A9" s="102" t="s">
        <v>176</v>
      </c>
      <c r="B9" s="55">
        <v>2</v>
      </c>
      <c r="C9" s="55">
        <v>2</v>
      </c>
      <c r="D9" s="319"/>
      <c r="E9" s="785">
        <f>((('[2]SANCTUARY 8'!S9*'[2]MARK UP FOR RETAIL'!$D$9)*'[2]MARK UP FOR RETAIL'!$D$11)*'[2]MARK UP FOR RETAIL'!$D$5)+'[2]MARK UP FOR RETAIL'!$G$5</f>
        <v>2666.8602000000001</v>
      </c>
      <c r="F9" s="786"/>
      <c r="G9" s="786"/>
      <c r="H9" s="122">
        <f>('[2]SANCTUARY 8'!V9*'[2]MARK UP FOR RETAIL'!$D$11)*'[2]MARK UP FOR RETAIL'!$D$5</f>
        <v>508.68000000000006</v>
      </c>
      <c r="I9" s="787"/>
      <c r="J9" s="122">
        <f>('[2]SANCTUARY 8'!X9*'[2]MARK UP FOR RETAIL'!$D$11)*'[2]MARK UP FOR RETAIL'!$D$5</f>
        <v>1102.9446</v>
      </c>
    </row>
    <row r="10" spans="1:10" ht="15.75">
      <c r="A10" s="102" t="s">
        <v>177</v>
      </c>
      <c r="B10" s="55">
        <v>2</v>
      </c>
      <c r="C10" s="55">
        <v>2</v>
      </c>
      <c r="D10" s="319"/>
      <c r="E10" s="785">
        <f>((('[2]SANCTUARY 8'!S10*'[2]MARK UP FOR RETAIL'!$D$9)*'[2]MARK UP FOR RETAIL'!$D$11)*'[2]MARK UP FOR RETAIL'!$D$5)+'[2]MARK UP FOR RETAIL'!$G$5</f>
        <v>2953.0656000000004</v>
      </c>
      <c r="F10" s="786"/>
      <c r="G10" s="786"/>
      <c r="H10" s="122">
        <f>('[2]SANCTUARY 8'!V10*'[2]MARK UP FOR RETAIL'!$D$11)*'[2]MARK UP FOR RETAIL'!$D$5</f>
        <v>573.48</v>
      </c>
      <c r="I10" s="787"/>
      <c r="J10" s="122">
        <f>('[2]SANCTUARY 8'!X10*'[2]MARK UP FOR RETAIL'!$D$11)*'[2]MARK UP FOR RETAIL'!$D$5</f>
        <v>1216.1988000000001</v>
      </c>
    </row>
    <row r="11" spans="1:10" ht="15.75">
      <c r="A11" s="102" t="s">
        <v>178</v>
      </c>
      <c r="B11" s="55">
        <v>4</v>
      </c>
      <c r="C11" s="55">
        <v>2</v>
      </c>
      <c r="D11" s="319"/>
      <c r="E11" s="785">
        <f>((('[2]SANCTUARY 8'!S11*'[2]MARK UP FOR RETAIL'!$D$9)*'[2]MARK UP FOR RETAIL'!$D$11)*'[2]MARK UP FOR RETAIL'!$D$5)+'[2]MARK UP FOR RETAIL'!$G$5</f>
        <v>3371.2362000000003</v>
      </c>
      <c r="F11" s="786"/>
      <c r="G11" s="786"/>
      <c r="H11" s="122">
        <f>('[2]SANCTUARY 8'!V11*'[2]MARK UP FOR RETAIL'!$D$11)*'[2]MARK UP FOR RETAIL'!$D$5</f>
        <v>636.66</v>
      </c>
      <c r="I11" s="787"/>
      <c r="J11" s="122">
        <f>('[2]SANCTUARY 8'!X11*'[2]MARK UP FOR RETAIL'!$D$11)*'[2]MARK UP FOR RETAIL'!$D$5</f>
        <v>1368.981</v>
      </c>
    </row>
    <row r="12" spans="1:10" ht="15.75">
      <c r="A12" s="102" t="s">
        <v>179</v>
      </c>
      <c r="B12" s="55">
        <v>4</v>
      </c>
      <c r="C12" s="55">
        <v>2</v>
      </c>
      <c r="D12" s="319"/>
      <c r="E12" s="785">
        <f>((('[2]SANCTUARY 8'!S12*'[2]MARK UP FOR RETAIL'!$D$9)*'[2]MARK UP FOR RETAIL'!$D$11)*'[2]MARK UP FOR RETAIL'!$D$5)+'[2]MARK UP FOR RETAIL'!$G$5</f>
        <v>3653.5698000000002</v>
      </c>
      <c r="F12" s="786"/>
      <c r="G12" s="786"/>
      <c r="H12" s="122">
        <f>('[2]SANCTUARY 8'!V12*'[2]MARK UP FOR RETAIL'!$D$11)*'[2]MARK UP FOR RETAIL'!$D$5</f>
        <v>703.08</v>
      </c>
      <c r="I12" s="787"/>
      <c r="J12" s="122">
        <f>('[2]SANCTUARY 8'!X12*'[2]MARK UP FOR RETAIL'!$D$11)*'[2]MARK UP FOR RETAIL'!$D$5</f>
        <v>1482.3648000000001</v>
      </c>
    </row>
    <row r="13" spans="1:10" ht="15.75">
      <c r="A13" s="102" t="s">
        <v>180</v>
      </c>
      <c r="B13" s="55">
        <v>6</v>
      </c>
      <c r="C13" s="55">
        <v>2</v>
      </c>
      <c r="D13" s="319"/>
      <c r="E13" s="785">
        <f>((('[2]SANCTUARY 8'!S13*'[2]MARK UP FOR RETAIL'!$D$9)*'[2]MARK UP FOR RETAIL'!$D$11)*'[2]MARK UP FOR RETAIL'!$D$5)+'[2]MARK UP FOR RETAIL'!$G$5</f>
        <v>4063.8348000000005</v>
      </c>
      <c r="F13" s="786"/>
      <c r="G13" s="786"/>
      <c r="H13" s="122">
        <f>('[2]SANCTUARY 8'!V13*'[2]MARK UP FOR RETAIL'!$D$11)*'[2]MARK UP FOR RETAIL'!$D$5</f>
        <v>764.64</v>
      </c>
      <c r="I13" s="787"/>
      <c r="J13" s="122">
        <f>('[2]SANCTUARY 8'!X13*'[2]MARK UP FOR RETAIL'!$D$11)*'[2]MARK UP FOR RETAIL'!$D$5</f>
        <v>1629.9467999999999</v>
      </c>
    </row>
    <row r="14" spans="1:10" ht="15.75">
      <c r="A14" s="107" t="s">
        <v>181</v>
      </c>
      <c r="B14" s="55">
        <v>6</v>
      </c>
      <c r="C14" s="55">
        <v>2</v>
      </c>
      <c r="D14" s="319"/>
      <c r="E14" s="785">
        <f>((('[2]SANCTUARY 8'!S14*'[2]MARK UP FOR RETAIL'!$D$9)*'[2]MARK UP FOR RETAIL'!$D$11)*'[2]MARK UP FOR RETAIL'!$D$5)+'[2]MARK UP FOR RETAIL'!$G$5</f>
        <v>4348.2096000000001</v>
      </c>
      <c r="F14" s="786"/>
      <c r="G14" s="786"/>
      <c r="H14" s="122">
        <f>('[2]SANCTUARY 8'!V14*'[2]MARK UP FOR RETAIL'!$D$11)*'[2]MARK UP FOR RETAIL'!$D$5</f>
        <v>829.44</v>
      </c>
      <c r="I14" s="787"/>
      <c r="J14" s="122">
        <f>('[2]SANCTUARY 8'!X14*'[2]MARK UP FOR RETAIL'!$D$11)*'[2]MARK UP FOR RETAIL'!$D$5</f>
        <v>1743.3306</v>
      </c>
    </row>
    <row r="15" spans="1:10" ht="15.75">
      <c r="A15" s="468" t="s">
        <v>56</v>
      </c>
      <c r="B15" s="469"/>
      <c r="C15" s="470"/>
      <c r="D15" s="320"/>
      <c r="E15" s="785">
        <f>((('[2]SANCTUARY 8'!S15*'[2]MARK UP FOR RETAIL'!$D$9)*'[2]MARK UP FOR RETAIL'!$D$11)*'[2]MARK UP FOR RETAIL'!$D$5)</f>
        <v>298.08</v>
      </c>
      <c r="F15" s="786"/>
      <c r="G15" s="786"/>
      <c r="H15" s="43" t="s">
        <v>25</v>
      </c>
      <c r="I15" s="787"/>
      <c r="J15" s="122">
        <f>('[2]SANCTUARY 8'!X15*'[2]MARK UP FOR RETAIL'!$D$11)*'[2]MARK UP FOR RETAIL'!$D$5</f>
        <v>155.51999999999998</v>
      </c>
    </row>
    <row r="16" spans="1:10" ht="15.75">
      <c r="A16" s="471" t="s">
        <v>96</v>
      </c>
      <c r="B16" s="471"/>
      <c r="C16" s="471"/>
      <c r="D16" s="474"/>
      <c r="E16" s="785">
        <f>((('[2]SANCTUARY 8'!S16*'[2]MARK UP FOR RETAIL'!$D$9)*'[2]MARK UP FOR RETAIL'!$D$11)*'[2]MARK UP FOR RETAIL'!$D$5)</f>
        <v>700.8768</v>
      </c>
      <c r="F16" s="786"/>
      <c r="G16" s="786"/>
      <c r="H16" s="122">
        <f>('[2]SANCTUARY 8'!V16*'[2]MARK UP FOR RETAIL'!$D$11)*'[2]MARK UP FOR RETAIL'!$D$5</f>
        <v>102.06</v>
      </c>
      <c r="I16" s="787"/>
      <c r="J16" s="122">
        <f>('[2]SANCTUARY 8'!X16*'[2]MARK UP FOR RETAIL'!$D$11)*'[2]MARK UP FOR RETAIL'!$D$5</f>
        <v>272.97000000000003</v>
      </c>
    </row>
    <row r="17" spans="1:10" ht="15.75">
      <c r="A17" s="788" t="s">
        <v>510</v>
      </c>
      <c r="B17" s="789"/>
      <c r="C17" s="789"/>
      <c r="D17" s="790"/>
      <c r="E17" s="785">
        <f>((('[2]SANCTUARY 8'!S17*'[2]MARK UP FOR RETAIL'!$D$9)*'[2]MARK UP FOR RETAIL'!$D$11)*'[2]MARK UP FOR RETAIL'!$D$5)</f>
        <v>46.98</v>
      </c>
      <c r="F17" s="786"/>
      <c r="G17" s="786"/>
      <c r="H17" s="43" t="s">
        <v>25</v>
      </c>
      <c r="I17" s="75"/>
      <c r="J17" s="195"/>
    </row>
    <row r="18" spans="1:10">
      <c r="A18" s="791" t="s">
        <v>511</v>
      </c>
      <c r="B18" s="171"/>
      <c r="C18" s="171"/>
      <c r="D18" s="792"/>
      <c r="E18" s="793"/>
      <c r="F18" s="793"/>
      <c r="G18" s="793"/>
      <c r="H18" s="793"/>
      <c r="I18" s="793"/>
      <c r="J18" s="794"/>
    </row>
    <row r="20" spans="1:10" ht="19.5">
      <c r="A20" s="795" t="s">
        <v>531</v>
      </c>
      <c r="B20" s="795"/>
      <c r="C20" s="795"/>
      <c r="D20" s="795"/>
      <c r="E20" s="795"/>
      <c r="F20" s="795"/>
      <c r="G20" s="795"/>
      <c r="H20" s="795"/>
      <c r="I20" s="795"/>
      <c r="J20" s="795"/>
    </row>
    <row r="21" spans="1:10" ht="19.5">
      <c r="A21" s="795" t="s">
        <v>513</v>
      </c>
      <c r="B21" s="795"/>
      <c r="C21" s="795"/>
      <c r="D21" s="795"/>
      <c r="E21" s="795"/>
      <c r="F21" s="795"/>
      <c r="G21" s="795"/>
      <c r="H21" s="795"/>
      <c r="I21" s="795"/>
      <c r="J21" s="795"/>
    </row>
    <row r="22" spans="1:10">
      <c r="A22" s="796"/>
      <c r="B22" s="797"/>
    </row>
    <row r="23" spans="1:10">
      <c r="A23" s="798" t="s">
        <v>532</v>
      </c>
      <c r="B23" s="799"/>
      <c r="C23" s="799"/>
      <c r="D23" s="799"/>
      <c r="E23" s="799"/>
      <c r="F23" s="799"/>
      <c r="G23" s="799"/>
      <c r="H23" s="799"/>
      <c r="I23" s="799"/>
      <c r="J23" s="800"/>
    </row>
    <row r="24" spans="1:10">
      <c r="A24" s="801"/>
      <c r="B24" s="802"/>
      <c r="C24" s="802"/>
      <c r="D24" s="802"/>
      <c r="E24" s="802"/>
      <c r="F24" s="802"/>
      <c r="G24" s="802"/>
      <c r="H24" s="802"/>
      <c r="I24" s="802"/>
      <c r="J24" s="803"/>
    </row>
    <row r="25" spans="1:10" ht="20.25">
      <c r="A25" s="804" t="s">
        <v>29</v>
      </c>
      <c r="B25" s="805"/>
      <c r="C25" s="805"/>
      <c r="D25" s="805"/>
      <c r="E25" s="805"/>
      <c r="F25" s="806"/>
      <c r="G25" s="805" t="s">
        <v>30</v>
      </c>
      <c r="H25" s="805"/>
      <c r="I25" s="805"/>
      <c r="J25" s="807"/>
    </row>
    <row r="26" spans="1:10" ht="20.25">
      <c r="A26" s="804"/>
      <c r="B26" s="805"/>
      <c r="C26" s="805"/>
      <c r="D26" s="805"/>
      <c r="E26" s="805"/>
      <c r="F26" s="806"/>
      <c r="G26" s="805"/>
      <c r="H26" s="805"/>
      <c r="I26" s="805"/>
      <c r="J26" s="807"/>
    </row>
    <row r="27" spans="1:10" ht="15.75">
      <c r="A27" s="808" t="s">
        <v>126</v>
      </c>
      <c r="B27" s="809"/>
      <c r="C27" s="809"/>
      <c r="D27" s="810"/>
      <c r="E27" s="811"/>
      <c r="F27" s="811"/>
      <c r="G27" s="811" t="s">
        <v>32</v>
      </c>
      <c r="H27" s="810"/>
      <c r="I27" s="810"/>
      <c r="J27" s="812"/>
    </row>
    <row r="28" spans="1:10" ht="15.75">
      <c r="A28" s="808" t="s">
        <v>33</v>
      </c>
      <c r="B28" s="809"/>
      <c r="C28" s="809"/>
      <c r="D28" s="813"/>
      <c r="E28" s="814"/>
      <c r="F28" s="811"/>
      <c r="G28" s="811" t="s">
        <v>167</v>
      </c>
      <c r="H28" s="810"/>
      <c r="I28" s="810"/>
      <c r="J28" s="812"/>
    </row>
    <row r="29" spans="1:10" ht="15.75">
      <c r="A29" s="808" t="s">
        <v>35</v>
      </c>
      <c r="B29" s="809"/>
      <c r="C29" s="809"/>
      <c r="D29" s="814"/>
      <c r="E29" s="814"/>
      <c r="F29" s="811"/>
      <c r="G29" s="811" t="s">
        <v>39</v>
      </c>
      <c r="H29" s="810"/>
      <c r="I29" s="810"/>
      <c r="J29" s="812"/>
    </row>
    <row r="30" spans="1:10" ht="15.75">
      <c r="A30" s="808" t="s">
        <v>515</v>
      </c>
      <c r="B30" s="809"/>
      <c r="C30" s="809"/>
      <c r="D30" s="814"/>
      <c r="E30" s="814"/>
      <c r="F30" s="811"/>
      <c r="G30" s="811" t="s">
        <v>40</v>
      </c>
      <c r="H30" s="810"/>
      <c r="I30" s="810"/>
      <c r="J30" s="812"/>
    </row>
    <row r="31" spans="1:10" ht="15.75">
      <c r="A31" s="808" t="s">
        <v>116</v>
      </c>
      <c r="B31" s="809"/>
      <c r="C31" s="809"/>
      <c r="D31" s="814"/>
      <c r="E31" s="814"/>
      <c r="F31" s="811"/>
      <c r="G31" s="811" t="s">
        <v>41</v>
      </c>
      <c r="H31" s="810"/>
      <c r="I31" s="810"/>
      <c r="J31" s="812"/>
    </row>
    <row r="32" spans="1:10" ht="15.75">
      <c r="A32" s="808" t="s">
        <v>61</v>
      </c>
      <c r="B32" s="809"/>
      <c r="C32" s="809"/>
      <c r="D32" s="814"/>
      <c r="E32" s="814"/>
      <c r="F32" s="811"/>
      <c r="G32" s="811"/>
      <c r="H32" s="810"/>
      <c r="I32" s="810"/>
      <c r="J32" s="812"/>
    </row>
    <row r="33" spans="1:10" ht="15.75">
      <c r="A33" s="815" t="s">
        <v>128</v>
      </c>
      <c r="B33" s="809"/>
      <c r="C33" s="809"/>
      <c r="D33" s="814"/>
      <c r="E33" s="814"/>
      <c r="F33" s="811"/>
      <c r="G33" s="811"/>
      <c r="H33" s="810"/>
      <c r="I33" s="810"/>
      <c r="J33" s="812"/>
    </row>
    <row r="34" spans="1:10" ht="15.75">
      <c r="A34" s="808" t="s">
        <v>129</v>
      </c>
      <c r="B34" s="809"/>
      <c r="C34" s="809"/>
      <c r="D34" s="810"/>
      <c r="E34" s="810"/>
      <c r="F34" s="811"/>
      <c r="G34" s="811"/>
      <c r="H34" s="810"/>
      <c r="I34" s="810"/>
      <c r="J34" s="812"/>
    </row>
    <row r="35" spans="1:10" ht="21" thickBot="1">
      <c r="A35" s="816"/>
      <c r="B35" s="809"/>
      <c r="C35" s="809"/>
      <c r="D35" s="810"/>
      <c r="E35" s="810"/>
      <c r="F35" s="810"/>
      <c r="G35" s="817"/>
      <c r="H35" s="817"/>
      <c r="I35" s="817"/>
      <c r="J35" s="818"/>
    </row>
    <row r="36" spans="1:10" ht="48" thickBot="1">
      <c r="A36" s="819" t="s">
        <v>43</v>
      </c>
      <c r="B36" s="820" t="s">
        <v>130</v>
      </c>
      <c r="C36" s="820" t="s">
        <v>52</v>
      </c>
      <c r="D36" s="820" t="s">
        <v>6</v>
      </c>
      <c r="E36" s="821" t="s">
        <v>131</v>
      </c>
      <c r="F36" s="810"/>
      <c r="G36" s="822" t="s">
        <v>516</v>
      </c>
      <c r="H36" s="823"/>
      <c r="I36" s="823"/>
      <c r="J36" s="824"/>
    </row>
    <row r="37" spans="1:10" ht="15.75">
      <c r="A37" s="102" t="s">
        <v>174</v>
      </c>
      <c r="B37" s="55">
        <v>1</v>
      </c>
      <c r="C37" s="55">
        <v>2</v>
      </c>
      <c r="D37" s="365" t="s">
        <v>14</v>
      </c>
      <c r="E37" s="83">
        <f>((('[2]SANCTUARY 8'!S37*'[2]MARK UP FOR RETAIL'!$D$14)*'[2]MARK UP FOR RETAIL'!$D$11)*'[2]MARK UP FOR RETAIL'!$D$5)+'[2]MARK UP FOR RETAIL'!$G$5</f>
        <v>2373.9641999999999</v>
      </c>
      <c r="F37" s="826"/>
      <c r="G37" s="827">
        <f>(('[2]SANCTUARY 8'!U37*'[2]MARK UP FOR RETAIL'!$D$14)*'[2]MARK UP FOR RETAIL'!$D$11)*'[2]MARK UP FOR RETAIL'!$D$5</f>
        <v>1011.8196</v>
      </c>
      <c r="H37" s="828"/>
      <c r="I37" s="828"/>
      <c r="J37" s="829"/>
    </row>
    <row r="38" spans="1:10" ht="15.75">
      <c r="A38" s="102" t="s">
        <v>175</v>
      </c>
      <c r="B38" s="55">
        <v>2</v>
      </c>
      <c r="C38" s="55">
        <v>2</v>
      </c>
      <c r="D38" s="398"/>
      <c r="E38" s="83">
        <f>((('[2]SANCTUARY 8'!S38*'[2]MARK UP FOR RETAIL'!$D$14)*'[2]MARK UP FOR RETAIL'!$D$11)*'[2]MARK UP FOR RETAIL'!$D$5)+'[2]MARK UP FOR RETAIL'!$G$5</f>
        <v>2708.5590000000002</v>
      </c>
      <c r="F38" s="826"/>
      <c r="G38" s="827">
        <f>(('[2]SANCTUARY 8'!U38*'[2]MARK UP FOR RETAIL'!$D$14)*'[2]MARK UP FOR RETAIL'!$D$11)*'[2]MARK UP FOR RETAIL'!$D$5</f>
        <v>1166.7402000000002</v>
      </c>
      <c r="H38" s="828"/>
      <c r="I38" s="828"/>
      <c r="J38" s="829"/>
    </row>
    <row r="39" spans="1:10" ht="15.75">
      <c r="A39" s="102" t="s">
        <v>176</v>
      </c>
      <c r="B39" s="55">
        <v>2</v>
      </c>
      <c r="C39" s="55">
        <v>2</v>
      </c>
      <c r="D39" s="398"/>
      <c r="E39" s="83">
        <f>((('[2]SANCTUARY 8'!S39*'[2]MARK UP FOR RETAIL'!$D$14)*'[2]MARK UP FOR RETAIL'!$D$11)*'[2]MARK UP FOR RETAIL'!$D$5)+'[2]MARK UP FOR RETAIL'!$G$5</f>
        <v>3062.6586000000002</v>
      </c>
      <c r="F39" s="826"/>
      <c r="G39" s="827">
        <f>(('[2]SANCTUARY 8'!U39*'[2]MARK UP FOR RETAIL'!$D$14)*'[2]MARK UP FOR RETAIL'!$D$11)*'[2]MARK UP FOR RETAIL'!$D$5</f>
        <v>1334.6207999999999</v>
      </c>
      <c r="H39" s="828"/>
      <c r="I39" s="828"/>
      <c r="J39" s="829"/>
    </row>
    <row r="40" spans="1:10" ht="15.75">
      <c r="A40" s="102" t="s">
        <v>177</v>
      </c>
      <c r="B40" s="55">
        <v>2</v>
      </c>
      <c r="C40" s="55">
        <v>2</v>
      </c>
      <c r="D40" s="398"/>
      <c r="E40" s="83">
        <f>((('[2]SANCTUARY 8'!S40*'[2]MARK UP FOR RETAIL'!$D$14)*'[2]MARK UP FOR RETAIL'!$D$11)*'[2]MARK UP FOR RETAIL'!$D$5)+'[2]MARK UP FOR RETAIL'!$G$5</f>
        <v>3403.5390000000002</v>
      </c>
      <c r="F40" s="826"/>
      <c r="G40" s="827">
        <f>(('[2]SANCTUARY 8'!U40*'[2]MARK UP FOR RETAIL'!$D$14)*'[2]MARK UP FOR RETAIL'!$D$11)*'[2]MARK UP FOR RETAIL'!$D$5</f>
        <v>1486.7711999999999</v>
      </c>
      <c r="H40" s="828"/>
      <c r="I40" s="828"/>
      <c r="J40" s="829"/>
    </row>
    <row r="41" spans="1:10" ht="15.75">
      <c r="A41" s="102" t="s">
        <v>178</v>
      </c>
      <c r="B41" s="831">
        <v>4</v>
      </c>
      <c r="C41" s="831">
        <v>2</v>
      </c>
      <c r="D41" s="832"/>
      <c r="E41" s="83">
        <f>((('[2]SANCTUARY 8'!S41*'[2]MARK UP FOR RETAIL'!$D$14)*'[2]MARK UP FOR RETAIL'!$D$11)*'[2]MARK UP FOR RETAIL'!$D$5)+'[2]MARK UP FOR RETAIL'!$G$5</f>
        <v>3879.6893999999998</v>
      </c>
      <c r="F41" s="833"/>
      <c r="G41" s="827">
        <f>(('[2]SANCTUARY 8'!U41*'[2]MARK UP FOR RETAIL'!$D$14)*'[2]MARK UP FOR RETAIL'!$D$11)*'[2]MARK UP FOR RETAIL'!$D$5</f>
        <v>1681.2198000000001</v>
      </c>
      <c r="H41" s="828"/>
      <c r="I41" s="828"/>
      <c r="J41" s="829"/>
    </row>
    <row r="42" spans="1:10">
      <c r="A42" s="834"/>
      <c r="B42" s="834"/>
      <c r="C42" s="834"/>
      <c r="D42" s="834"/>
      <c r="E42" s="834"/>
      <c r="F42" s="834"/>
      <c r="G42" s="834"/>
      <c r="H42" s="834"/>
      <c r="I42" s="834"/>
      <c r="J42" s="834"/>
    </row>
    <row r="44" spans="1:10" ht="23.25">
      <c r="A44" s="835" t="s">
        <v>517</v>
      </c>
    </row>
    <row r="45" spans="1:10">
      <c r="A45" s="836" t="s">
        <v>518</v>
      </c>
      <c r="B45" s="836"/>
      <c r="G45" s="836" t="s">
        <v>519</v>
      </c>
    </row>
    <row r="46" spans="1:10">
      <c r="A46" s="797" t="s">
        <v>520</v>
      </c>
      <c r="B46" s="797"/>
      <c r="G46" s="836" t="s">
        <v>521</v>
      </c>
    </row>
    <row r="47" spans="1:10">
      <c r="A47" s="836" t="s">
        <v>522</v>
      </c>
      <c r="B47" s="836"/>
      <c r="G47" s="836" t="s">
        <v>533</v>
      </c>
    </row>
    <row r="48" spans="1:10">
      <c r="A48" s="836" t="s">
        <v>524</v>
      </c>
      <c r="B48" s="836"/>
      <c r="G48" s="836" t="s">
        <v>525</v>
      </c>
    </row>
    <row r="49" spans="1:7">
      <c r="A49" s="836" t="s">
        <v>526</v>
      </c>
      <c r="B49" s="836"/>
      <c r="G49" s="836" t="s">
        <v>527</v>
      </c>
    </row>
    <row r="50" spans="1:7">
      <c r="A50" s="836" t="s">
        <v>528</v>
      </c>
      <c r="B50" s="836"/>
      <c r="G50" s="836" t="s">
        <v>529</v>
      </c>
    </row>
  </sheetData>
  <mergeCells count="35">
    <mergeCell ref="G38:J38"/>
    <mergeCell ref="G39:J39"/>
    <mergeCell ref="G40:J40"/>
    <mergeCell ref="G41:J41"/>
    <mergeCell ref="A21:J21"/>
    <mergeCell ref="A23:J24"/>
    <mergeCell ref="G25:J26"/>
    <mergeCell ref="G35:J35"/>
    <mergeCell ref="G36:J36"/>
    <mergeCell ref="G37:J37"/>
    <mergeCell ref="E14:G14"/>
    <mergeCell ref="E15:G15"/>
    <mergeCell ref="E16:G16"/>
    <mergeCell ref="A20:J20"/>
    <mergeCell ref="I6:I16"/>
    <mergeCell ref="A17:D17"/>
    <mergeCell ref="E17:G17"/>
    <mergeCell ref="E6:G6"/>
    <mergeCell ref="E8:G8"/>
    <mergeCell ref="A3:D5"/>
    <mergeCell ref="E3:G5"/>
    <mergeCell ref="A1:J1"/>
    <mergeCell ref="J4:J5"/>
    <mergeCell ref="E9:G9"/>
    <mergeCell ref="E10:G10"/>
    <mergeCell ref="D37:D41"/>
    <mergeCell ref="A25:E26"/>
    <mergeCell ref="D28:E33"/>
    <mergeCell ref="D7:D15"/>
    <mergeCell ref="E7:G7"/>
    <mergeCell ref="A15:C15"/>
    <mergeCell ref="A16:D16"/>
    <mergeCell ref="E11:G11"/>
    <mergeCell ref="E12:G12"/>
    <mergeCell ref="E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sqref="A1:L42"/>
    </sheetView>
  </sheetViews>
  <sheetFormatPr defaultRowHeight="15"/>
  <cols>
    <col min="7" max="7" width="10.7109375" customWidth="1"/>
  </cols>
  <sheetData>
    <row r="1" spans="1:12" ht="45.75">
      <c r="A1" s="359" t="s">
        <v>46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1"/>
    </row>
    <row r="2" spans="1:12" ht="33.7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>
      <c r="A3" s="301" t="s">
        <v>1</v>
      </c>
      <c r="B3" s="301"/>
      <c r="C3" s="301"/>
      <c r="D3" s="301"/>
      <c r="E3" s="13"/>
      <c r="F3" s="13"/>
      <c r="G3" s="13"/>
      <c r="H3" s="13"/>
      <c r="I3" s="13"/>
      <c r="J3" s="13"/>
      <c r="K3" s="13"/>
      <c r="L3" s="13"/>
    </row>
    <row r="4" spans="1:12" ht="15" customHeight="1">
      <c r="A4" s="301"/>
      <c r="B4" s="301"/>
      <c r="C4" s="301"/>
      <c r="D4" s="301"/>
      <c r="E4" s="303" t="s">
        <v>2</v>
      </c>
      <c r="F4" s="304"/>
      <c r="G4" s="305"/>
      <c r="H4" s="14"/>
      <c r="I4" s="14"/>
      <c r="J4" s="14"/>
      <c r="K4" s="309"/>
      <c r="L4" s="309"/>
    </row>
    <row r="5" spans="1:12" ht="15" customHeight="1">
      <c r="A5" s="302"/>
      <c r="B5" s="302"/>
      <c r="C5" s="302"/>
      <c r="D5" s="302"/>
      <c r="E5" s="306"/>
      <c r="F5" s="307"/>
      <c r="G5" s="308"/>
      <c r="H5" s="14"/>
      <c r="I5" s="14"/>
      <c r="J5" s="14"/>
      <c r="K5" s="310"/>
      <c r="L5" s="310"/>
    </row>
    <row r="6" spans="1:12" ht="51">
      <c r="A6" s="15" t="s">
        <v>4</v>
      </c>
      <c r="B6" s="311" t="s">
        <v>5</v>
      </c>
      <c r="C6" s="312"/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16" t="s">
        <v>47</v>
      </c>
      <c r="J6" s="313"/>
      <c r="K6" s="743" t="s">
        <v>506</v>
      </c>
      <c r="L6" s="744"/>
    </row>
    <row r="7" spans="1:12" ht="29.25" customHeight="1">
      <c r="A7" s="62" t="s">
        <v>496</v>
      </c>
      <c r="B7" s="316">
        <v>0</v>
      </c>
      <c r="C7" s="317"/>
      <c r="D7" s="318" t="s">
        <v>14</v>
      </c>
      <c r="E7" s="43">
        <f>((([2]MAXIM!AF7*'[2]MARK UP FOR RETAIL'!$D$11)*'[2]MARK UP FOR RETAIL'!$D$9)*'[2]MARK UP FOR RETAIL'!$D$5)+'[2]MARK UP FOR RETAIL'!$G$5</f>
        <v>528.12</v>
      </c>
      <c r="F7" s="43">
        <f>((([2]MAXIM!AG7*'[2]MARK UP FOR RETAIL'!$D$11)*'[2]MARK UP FOR RETAIL'!$D$9)*'[2]MARK UP FOR RETAIL'!$D$5)+'[2]MARK UP FOR RETAIL'!$G$5</f>
        <v>704.7</v>
      </c>
      <c r="G7" s="43">
        <f>((([2]MAXIM!AH7*'[2]MARK UP FOR RETAIL'!$D$11)*'[2]MARK UP FOR RETAIL'!$D$9)*'[2]MARK UP FOR RETAIL'!$D$5)+'[2]MARK UP FOR RETAIL'!$G$5</f>
        <v>771.12</v>
      </c>
      <c r="H7" s="43">
        <f>(([2]MAXIM!AI7*'[2]MARK UP FOR RETAIL'!$D$10)*'[2]MARK UP FOR RETAIL'!$D$11)*'[2]MARK UP FOR RETAIL'!$D$7</f>
        <v>102.06</v>
      </c>
      <c r="I7" s="43">
        <f>([2]MAXIM!AJ7*'[2]MARK UP FOR RETAIL'!$D$11)*'[2]MARK UP FOR RETAIL'!$D$5</f>
        <v>102.06</v>
      </c>
      <c r="J7" s="314"/>
      <c r="K7" s="335">
        <f>([2]MAXIM!AL7*'[2]MARK UP FOR RETAIL'!$D$11)*'[2]MARK UP FOR RETAIL'!$D$5</f>
        <v>241.38</v>
      </c>
      <c r="L7" s="337"/>
    </row>
    <row r="8" spans="1:12" ht="15.75">
      <c r="A8" s="62" t="s">
        <v>15</v>
      </c>
      <c r="B8" s="316">
        <v>1</v>
      </c>
      <c r="C8" s="317"/>
      <c r="D8" s="319"/>
      <c r="E8" s="43">
        <f>((([2]MAXIM!AF8*'[2]MARK UP FOR RETAIL'!$D$11)*'[2]MARK UP FOR RETAIL'!$D$9)*'[2]MARK UP FOR RETAIL'!$D$5)+'[2]MARK UP FOR RETAIL'!$G$5</f>
        <v>573.48</v>
      </c>
      <c r="F8" s="43">
        <f>((([2]MAXIM!AG8*'[2]MARK UP FOR RETAIL'!$D$11)*'[2]MARK UP FOR RETAIL'!$D$9)*'[2]MARK UP FOR RETAIL'!$D$5)+'[2]MARK UP FOR RETAIL'!$G$5</f>
        <v>761.40000000000009</v>
      </c>
      <c r="G8" s="43">
        <f>((([2]MAXIM!AH8*'[2]MARK UP FOR RETAIL'!$D$11)*'[2]MARK UP FOR RETAIL'!$D$9)*'[2]MARK UP FOR RETAIL'!$D$5)+'[2]MARK UP FOR RETAIL'!$G$5</f>
        <v>881.28</v>
      </c>
      <c r="H8" s="43">
        <f>(([2]MAXIM!AI8*'[2]MARK UP FOR RETAIL'!$D$10)*'[2]MARK UP FOR RETAIL'!$D$11)*'[2]MARK UP FOR RETAIL'!$D$7</f>
        <v>124.74</v>
      </c>
      <c r="I8" s="43">
        <f>([2]MAXIM!AJ8*'[2]MARK UP FOR RETAIL'!$D$11)*'[2]MARK UP FOR RETAIL'!$D$5</f>
        <v>238.14000000000001</v>
      </c>
      <c r="J8" s="314"/>
      <c r="K8" s="335">
        <f>([2]MAXIM!AL8*'[2]MARK UP FOR RETAIL'!$D$11)*'[2]MARK UP FOR RETAIL'!$D$5</f>
        <v>286.74</v>
      </c>
      <c r="L8" s="337"/>
    </row>
    <row r="9" spans="1:12" ht="15.75">
      <c r="A9" s="62" t="s">
        <v>16</v>
      </c>
      <c r="B9" s="316">
        <v>1</v>
      </c>
      <c r="C9" s="317"/>
      <c r="D9" s="319"/>
      <c r="E9" s="43">
        <f>((([2]MAXIM!AF9*'[2]MARK UP FOR RETAIL'!$D$11)*'[2]MARK UP FOR RETAIL'!$D$9)*'[2]MARK UP FOR RETAIL'!$D$5)+'[2]MARK UP FOR RETAIL'!$G$5</f>
        <v>613.98</v>
      </c>
      <c r="F9" s="43">
        <f>((([2]MAXIM!AG9*'[2]MARK UP FOR RETAIL'!$D$11)*'[2]MARK UP FOR RETAIL'!$D$9)*'[2]MARK UP FOR RETAIL'!$D$5)+'[2]MARK UP FOR RETAIL'!$G$5</f>
        <v>816.48</v>
      </c>
      <c r="G9" s="43">
        <f>((([2]MAXIM!AH9*'[2]MARK UP FOR RETAIL'!$D$11)*'[2]MARK UP FOR RETAIL'!$D$9)*'[2]MARK UP FOR RETAIL'!$D$5)+'[2]MARK UP FOR RETAIL'!$G$5</f>
        <v>1023.84</v>
      </c>
      <c r="H9" s="43">
        <f>(([2]MAXIM!AI9*'[2]MARK UP FOR RETAIL'!$D$10)*'[2]MARK UP FOR RETAIL'!$D$11)*'[2]MARK UP FOR RETAIL'!$D$7</f>
        <v>144.18</v>
      </c>
      <c r="I9" s="43">
        <f>([2]MAXIM!AJ9*'[2]MARK UP FOR RETAIL'!$D$11)*'[2]MARK UP FOR RETAIL'!$D$5</f>
        <v>301.32</v>
      </c>
      <c r="J9" s="314"/>
      <c r="K9" s="335">
        <f>([2]MAXIM!AL9*'[2]MARK UP FOR RETAIL'!$D$11)*'[2]MARK UP FOR RETAIL'!$D$5</f>
        <v>325.62</v>
      </c>
      <c r="L9" s="337"/>
    </row>
    <row r="10" spans="1:12" ht="15.75">
      <c r="A10" s="62" t="s">
        <v>17</v>
      </c>
      <c r="B10" s="316">
        <v>1</v>
      </c>
      <c r="C10" s="317"/>
      <c r="D10" s="319"/>
      <c r="E10" s="43">
        <f>((([2]MAXIM!AF10*'[2]MARK UP FOR RETAIL'!$D$11)*'[2]MARK UP FOR RETAIL'!$D$9)*'[2]MARK UP FOR RETAIL'!$D$5)+'[2]MARK UP FOR RETAIL'!$G$5</f>
        <v>691.74</v>
      </c>
      <c r="F10" s="43">
        <f>((([2]MAXIM!AG10*'[2]MARK UP FOR RETAIL'!$D$11)*'[2]MARK UP FOR RETAIL'!$D$9)*'[2]MARK UP FOR RETAIL'!$D$5)+'[2]MARK UP FOR RETAIL'!$G$5</f>
        <v>921.78</v>
      </c>
      <c r="G10" s="43">
        <f>((([2]MAXIM!AH10*'[2]MARK UP FOR RETAIL'!$D$11)*'[2]MARK UP FOR RETAIL'!$D$9)*'[2]MARK UP FOR RETAIL'!$D$5)+'[2]MARK UP FOR RETAIL'!$G$5</f>
        <v>1151.82</v>
      </c>
      <c r="H10" s="43">
        <f>(([2]MAXIM!AI10*'[2]MARK UP FOR RETAIL'!$D$10)*'[2]MARK UP FOR RETAIL'!$D$11)*'[2]MARK UP FOR RETAIL'!$D$7</f>
        <v>160.38</v>
      </c>
      <c r="I10" s="43">
        <f>([2]MAXIM!AJ10*'[2]MARK UP FOR RETAIL'!$D$11)*'[2]MARK UP FOR RETAIL'!$D$5</f>
        <v>366.12</v>
      </c>
      <c r="J10" s="314"/>
      <c r="K10" s="335">
        <f>([2]MAXIM!AL10*'[2]MARK UP FOR RETAIL'!$D$11)*'[2]MARK UP FOR RETAIL'!$D$5</f>
        <v>366.12</v>
      </c>
      <c r="L10" s="337"/>
    </row>
    <row r="11" spans="1:12" ht="15.75">
      <c r="A11" s="62" t="s">
        <v>18</v>
      </c>
      <c r="B11" s="316">
        <v>2</v>
      </c>
      <c r="C11" s="317"/>
      <c r="D11" s="319"/>
      <c r="E11" s="43">
        <f>((([2]MAXIM!AF11*'[2]MARK UP FOR RETAIL'!$D$11)*'[2]MARK UP FOR RETAIL'!$D$9)*'[2]MARK UP FOR RETAIL'!$D$5)+'[2]MARK UP FOR RETAIL'!$G$5</f>
        <v>844.02</v>
      </c>
      <c r="F11" s="43">
        <f>((([2]MAXIM!AG11*'[2]MARK UP FOR RETAIL'!$D$11)*'[2]MARK UP FOR RETAIL'!$D$9)*'[2]MARK UP FOR RETAIL'!$D$5)+'[2]MARK UP FOR RETAIL'!$G$5</f>
        <v>1087.02</v>
      </c>
      <c r="G11" s="43">
        <f>((([2]MAXIM!AH11*'[2]MARK UP FOR RETAIL'!$D$11)*'[2]MARK UP FOR RETAIL'!$D$9)*'[2]MARK UP FOR RETAIL'!$D$5)+'[2]MARK UP FOR RETAIL'!$G$5</f>
        <v>1391.58</v>
      </c>
      <c r="H11" s="43">
        <f>(([2]MAXIM!AI11*'[2]MARK UP FOR RETAIL'!$D$10)*'[2]MARK UP FOR RETAIL'!$D$11)*'[2]MARK UP FOR RETAIL'!$D$7</f>
        <v>176.57999999999998</v>
      </c>
      <c r="I11" s="43">
        <f>([2]MAXIM!AJ11*'[2]MARK UP FOR RETAIL'!$D$11)*'[2]MARK UP FOR RETAIL'!$D$5</f>
        <v>430.92</v>
      </c>
      <c r="J11" s="314"/>
      <c r="K11" s="335">
        <f>([2]MAXIM!AL11*'[2]MARK UP FOR RETAIL'!$D$11)*'[2]MARK UP FOR RETAIL'!$D$5</f>
        <v>531.36</v>
      </c>
      <c r="L11" s="337"/>
    </row>
    <row r="12" spans="1:12" ht="15.75">
      <c r="A12" s="62" t="s">
        <v>19</v>
      </c>
      <c r="B12" s="316">
        <v>2</v>
      </c>
      <c r="C12" s="317"/>
      <c r="D12" s="319"/>
      <c r="E12" s="43">
        <f>((([2]MAXIM!AF12*'[2]MARK UP FOR RETAIL'!$D$11)*'[2]MARK UP FOR RETAIL'!$D$9)*'[2]MARK UP FOR RETAIL'!$D$5)+'[2]MARK UP FOR RETAIL'!$G$5</f>
        <v>1001.1600000000001</v>
      </c>
      <c r="F12" s="43">
        <f>((([2]MAXIM!AG12*'[2]MARK UP FOR RETAIL'!$D$11)*'[2]MARK UP FOR RETAIL'!$D$9)*'[2]MARK UP FOR RETAIL'!$D$5)+'[2]MARK UP FOR RETAIL'!$G$5</f>
        <v>1283.04</v>
      </c>
      <c r="G12" s="43">
        <f>((([2]MAXIM!AH12*'[2]MARK UP FOR RETAIL'!$D$11)*'[2]MARK UP FOR RETAIL'!$D$9)*'[2]MARK UP FOR RETAIL'!$D$5)+'[2]MARK UP FOR RETAIL'!$G$5</f>
        <v>1626.48</v>
      </c>
      <c r="H12" s="43">
        <f>(([2]MAXIM!AI12*'[2]MARK UP FOR RETAIL'!$D$10)*'[2]MARK UP FOR RETAIL'!$D$11)*'[2]MARK UP FOR RETAIL'!$D$7</f>
        <v>191.16</v>
      </c>
      <c r="I12" s="43">
        <f>([2]MAXIM!AJ12*'[2]MARK UP FOR RETAIL'!$D$11)*'[2]MARK UP FOR RETAIL'!$D$5</f>
        <v>492.48000000000008</v>
      </c>
      <c r="J12" s="314"/>
      <c r="K12" s="335">
        <f>([2]MAXIM!AL12*'[2]MARK UP FOR RETAIL'!$D$11)*'[2]MARK UP FOR RETAIL'!$D$5</f>
        <v>662.57999999999993</v>
      </c>
      <c r="L12" s="337"/>
    </row>
    <row r="13" spans="1:12" ht="15.75">
      <c r="A13" s="62" t="s">
        <v>20</v>
      </c>
      <c r="B13" s="316">
        <v>3</v>
      </c>
      <c r="C13" s="317"/>
      <c r="D13" s="319"/>
      <c r="E13" s="43">
        <f>((([2]MAXIM!AF13*'[2]MARK UP FOR RETAIL'!$D$11)*'[2]MARK UP FOR RETAIL'!$D$9)*'[2]MARK UP FOR RETAIL'!$D$5)+'[2]MARK UP FOR RETAIL'!$G$5</f>
        <v>1125.9000000000001</v>
      </c>
      <c r="F13" s="43">
        <f>((([2]MAXIM!AG13*'[2]MARK UP FOR RETAIL'!$D$11)*'[2]MARK UP FOR RETAIL'!$D$9)*'[2]MARK UP FOR RETAIL'!$D$5)+'[2]MARK UP FOR RETAIL'!$G$5</f>
        <v>1475.8200000000002</v>
      </c>
      <c r="G13" s="43">
        <f>((([2]MAXIM!AH13*'[2]MARK UP FOR RETAIL'!$D$11)*'[2]MARK UP FOR RETAIL'!$D$9)*'[2]MARK UP FOR RETAIL'!$D$5)+'[2]MARK UP FOR RETAIL'!$G$5</f>
        <v>1812.78</v>
      </c>
      <c r="H13" s="43">
        <f>(([2]MAXIM!AI13*'[2]MARK UP FOR RETAIL'!$D$10)*'[2]MARK UP FOR RETAIL'!$D$11)*'[2]MARK UP FOR RETAIL'!$D$7</f>
        <v>207.36</v>
      </c>
      <c r="I13" s="43">
        <f>([2]MAXIM!AJ13*'[2]MARK UP FOR RETAIL'!$D$11)*'[2]MARK UP FOR RETAIL'!$D$5</f>
        <v>557.28000000000009</v>
      </c>
      <c r="J13" s="314"/>
      <c r="K13" s="335">
        <f>([2]MAXIM!AL13*'[2]MARK UP FOR RETAIL'!$D$11)*'[2]MARK UP FOR RETAIL'!$D$5</f>
        <v>813.24</v>
      </c>
      <c r="L13" s="337"/>
    </row>
    <row r="14" spans="1:12" ht="15.75">
      <c r="A14" s="62" t="s">
        <v>21</v>
      </c>
      <c r="B14" s="316">
        <v>3</v>
      </c>
      <c r="C14" s="317"/>
      <c r="D14" s="319"/>
      <c r="E14" s="43">
        <f>((([2]MAXIM!AF14*'[2]MARK UP FOR RETAIL'!$D$11)*'[2]MARK UP FOR RETAIL'!$D$9)*'[2]MARK UP FOR RETAIL'!$D$5)+'[2]MARK UP FOR RETAIL'!$G$5</f>
        <v>1294.3800000000001</v>
      </c>
      <c r="F14" s="43">
        <f>((([2]MAXIM!AG14*'[2]MARK UP FOR RETAIL'!$D$11)*'[2]MARK UP FOR RETAIL'!$D$9)*'[2]MARK UP FOR RETAIL'!$D$5)+'[2]MARK UP FOR RETAIL'!$G$5</f>
        <v>1681.56</v>
      </c>
      <c r="G14" s="43">
        <f>((([2]MAXIM!AH14*'[2]MARK UP FOR RETAIL'!$D$11)*'[2]MARK UP FOR RETAIL'!$D$9)*'[2]MARK UP FOR RETAIL'!$D$5)+'[2]MARK UP FOR RETAIL'!$G$5</f>
        <v>2067.1200000000003</v>
      </c>
      <c r="H14" s="43">
        <f>(([2]MAXIM!AI14*'[2]MARK UP FOR RETAIL'!$D$10)*'[2]MARK UP FOR RETAIL'!$D$11)*'[2]MARK UP FOR RETAIL'!$D$7</f>
        <v>228.42</v>
      </c>
      <c r="I14" s="43">
        <f>([2]MAXIM!AJ14*'[2]MARK UP FOR RETAIL'!$D$11)*'[2]MARK UP FOR RETAIL'!$D$5</f>
        <v>622.07999999999993</v>
      </c>
      <c r="J14" s="314"/>
      <c r="K14" s="335">
        <f>([2]MAXIM!AL14*'[2]MARK UP FOR RETAIL'!$D$11)*'[2]MARK UP FOR RETAIL'!$D$5</f>
        <v>962.28</v>
      </c>
      <c r="L14" s="337"/>
    </row>
    <row r="15" spans="1:12" ht="15.75">
      <c r="A15" s="62" t="s">
        <v>22</v>
      </c>
      <c r="B15" s="316">
        <v>4</v>
      </c>
      <c r="C15" s="317"/>
      <c r="D15" s="319"/>
      <c r="E15" s="43">
        <f>((([2]MAXIM!AF15*'[2]MARK UP FOR RETAIL'!$D$11)*'[2]MARK UP FOR RETAIL'!$D$9)*'[2]MARK UP FOR RETAIL'!$D$5)+'[2]MARK UP FOR RETAIL'!$G$5</f>
        <v>1493.6399999999999</v>
      </c>
      <c r="F15" s="43">
        <f>((([2]MAXIM!AG15*'[2]MARK UP FOR RETAIL'!$D$11)*'[2]MARK UP FOR RETAIL'!$D$9)*'[2]MARK UP FOR RETAIL'!$D$5)+'[2]MARK UP FOR RETAIL'!$G$5</f>
        <v>1927.8000000000002</v>
      </c>
      <c r="G15" s="43">
        <f>((([2]MAXIM!AH15*'[2]MARK UP FOR RETAIL'!$D$11)*'[2]MARK UP FOR RETAIL'!$D$9)*'[2]MARK UP FOR RETAIL'!$D$5)+'[2]MARK UP FOR RETAIL'!$G$5</f>
        <v>2337.66</v>
      </c>
      <c r="H15" s="43">
        <f>(([2]MAXIM!AI15*'[2]MARK UP FOR RETAIL'!$D$10)*'[2]MARK UP FOR RETAIL'!$D$11)*'[2]MARK UP FOR RETAIL'!$D$7</f>
        <v>241.38</v>
      </c>
      <c r="I15" s="43">
        <f>([2]MAXIM!AJ15*'[2]MARK UP FOR RETAIL'!$D$11)*'[2]MARK UP FOR RETAIL'!$D$5</f>
        <v>685.26</v>
      </c>
      <c r="J15" s="314"/>
      <c r="K15" s="335">
        <f>([2]MAXIM!AL15*'[2]MARK UP FOR RETAIL'!$D$11)*'[2]MARK UP FOR RETAIL'!$D$5</f>
        <v>1151.82</v>
      </c>
      <c r="L15" s="337"/>
    </row>
    <row r="16" spans="1:12" ht="15.75">
      <c r="A16" s="17" t="s">
        <v>23</v>
      </c>
      <c r="B16" s="362">
        <v>4</v>
      </c>
      <c r="C16" s="363"/>
      <c r="D16" s="319"/>
      <c r="E16" s="43">
        <f>((([2]MAXIM!AF16*'[2]MARK UP FOR RETAIL'!$D$11)*'[2]MARK UP FOR RETAIL'!$D$9)*'[2]MARK UP FOR RETAIL'!$D$5)+'[2]MARK UP FOR RETAIL'!$G$5</f>
        <v>1684.8000000000002</v>
      </c>
      <c r="F16" s="43">
        <f>((([2]MAXIM!AG16*'[2]MARK UP FOR RETAIL'!$D$11)*'[2]MARK UP FOR RETAIL'!$D$9)*'[2]MARK UP FOR RETAIL'!$D$5)+'[2]MARK UP FOR RETAIL'!$G$5</f>
        <v>2157.84</v>
      </c>
      <c r="G16" s="43">
        <f>((([2]MAXIM!AH16*'[2]MARK UP FOR RETAIL'!$D$11)*'[2]MARK UP FOR RETAIL'!$D$9)*'[2]MARK UP FOR RETAIL'!$D$5)+'[2]MARK UP FOR RETAIL'!$G$5</f>
        <v>2608.2000000000003</v>
      </c>
      <c r="H16" s="43">
        <f>(([2]MAXIM!AI16*'[2]MARK UP FOR RETAIL'!$D$10)*'[2]MARK UP FOR RETAIL'!$D$11)*'[2]MARK UP FOR RETAIL'!$D$7</f>
        <v>257.58</v>
      </c>
      <c r="I16" s="43">
        <f>([2]MAXIM!AJ16*'[2]MARK UP FOR RETAIL'!$D$11)*'[2]MARK UP FOR RETAIL'!$D$5</f>
        <v>748.44</v>
      </c>
      <c r="J16" s="314"/>
      <c r="K16" s="335">
        <f>([2]MAXIM!AL16*'[2]MARK UP FOR RETAIL'!$D$11)*'[2]MARK UP FOR RETAIL'!$D$5</f>
        <v>1333.26</v>
      </c>
      <c r="L16" s="337"/>
    </row>
    <row r="17" spans="1:12" ht="15.75" customHeight="1">
      <c r="A17" s="338" t="s">
        <v>24</v>
      </c>
      <c r="B17" s="339"/>
      <c r="C17" s="339"/>
      <c r="D17" s="340"/>
      <c r="E17" s="335">
        <f>(([2]MAXIM!AF17*'[2]MARK UP FOR RETAIL'!$D$9)*'[2]MARK UP FOR RETAIL'!$D$11)*'[2]MARK UP FOR RETAIL'!$D$5</f>
        <v>152.28</v>
      </c>
      <c r="F17" s="336"/>
      <c r="G17" s="337"/>
      <c r="H17" s="43">
        <f>(([2]MAXIM!AI17*'[2]MARK UP FOR RETAIL'!$D$10)*'[2]MARK UP FOR RETAIL'!$D$11)*'[2]MARK UP FOR RETAIL'!$D$7</f>
        <v>30.780000000000005</v>
      </c>
      <c r="I17" s="42" t="s">
        <v>25</v>
      </c>
      <c r="J17" s="314"/>
      <c r="K17" s="335">
        <f>([2]MAXIM!AL17*'[2]MARK UP FOR RETAIL'!$D$11)*'[2]MARK UP FOR RETAIL'!$D$5</f>
        <v>74.52</v>
      </c>
      <c r="L17" s="337"/>
    </row>
    <row r="18" spans="1:12" ht="15.75" customHeight="1">
      <c r="A18" s="338" t="s">
        <v>26</v>
      </c>
      <c r="B18" s="339"/>
      <c r="C18" s="339"/>
      <c r="D18" s="340"/>
      <c r="E18" s="335">
        <f>([2]MAXIM!AF18*'[2]MARK UP FOR RETAIL'!$D$11)*'[2]MARK UP FOR RETAIL'!$D$7</f>
        <v>24.3</v>
      </c>
      <c r="F18" s="336"/>
      <c r="G18" s="337"/>
      <c r="H18" s="43"/>
      <c r="I18" s="42" t="s">
        <v>25</v>
      </c>
      <c r="J18" s="314"/>
      <c r="K18" s="335">
        <f>([2]MAXIM!AL18*'[2]MARK UP FOR RETAIL'!$D$11)*'[2]MARK UP FOR RETAIL'!$D$5</f>
        <v>17.82</v>
      </c>
      <c r="L18" s="337"/>
    </row>
    <row r="19" spans="1:12" ht="15.75">
      <c r="A19" s="341" t="s">
        <v>27</v>
      </c>
      <c r="B19" s="342"/>
      <c r="C19" s="342"/>
      <c r="D19" s="343"/>
      <c r="E19" s="18">
        <f>(([2]MAXIM!AF19*'[2]MARK UP FOR RETAIL'!$D$9)*'[2]MARK UP FOR RETAIL'!$D$11)*'[2]MARK UP FOR RETAIL'!$D$5</f>
        <v>-45.360000000000007</v>
      </c>
      <c r="F19" s="18">
        <f>(([2]MAXIM!AG19*'[2]MARK UP FOR RETAIL'!$D$9)*'[2]MARK UP FOR RETAIL'!$D$11)*'[2]MARK UP FOR RETAIL'!$D$5</f>
        <v>-77.759999999999991</v>
      </c>
      <c r="G19" s="18">
        <f>(([2]MAXIM!AH19*'[2]MARK UP FOR RETAIL'!$D$9)*'[2]MARK UP FOR RETAIL'!$D$11)*'[2]MARK UP FOR RETAIL'!$D$5</f>
        <v>-103.68</v>
      </c>
      <c r="H19" s="18">
        <f>(([2]MAXIM!AI19*'[2]MARK UP FOR RETAIL'!$D$10)*'[2]MARK UP FOR RETAIL'!$D$11)*'[2]MARK UP FOR RETAIL'!$D$7</f>
        <v>-17.82</v>
      </c>
      <c r="I19" s="19"/>
      <c r="J19" s="315"/>
      <c r="K19" s="536">
        <f>([2]MAXIM!AL19*'[2]MARK UP FOR RETAIL'!$D$11)*'[2]MARK UP FOR RETAIL'!$D$5</f>
        <v>-53.460000000000008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 customHeight="1">
      <c r="A24" s="321" t="s">
        <v>48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3"/>
    </row>
    <row r="25" spans="1:12" ht="15" customHeight="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6"/>
    </row>
    <row r="26" spans="1:12" ht="20.25">
      <c r="A26" s="329" t="s">
        <v>29</v>
      </c>
      <c r="B26" s="330"/>
      <c r="C26" s="330"/>
      <c r="D26" s="330"/>
      <c r="E26" s="330"/>
      <c r="F26" s="22"/>
      <c r="G26" s="29"/>
      <c r="H26" s="331" t="s">
        <v>30</v>
      </c>
      <c r="I26" s="331"/>
      <c r="J26" s="331"/>
      <c r="K26" s="331"/>
      <c r="L26" s="332"/>
    </row>
    <row r="27" spans="1:12" ht="20.25">
      <c r="A27" s="329"/>
      <c r="B27" s="330"/>
      <c r="C27" s="330"/>
      <c r="D27" s="330"/>
      <c r="E27" s="330"/>
      <c r="F27" s="22"/>
      <c r="G27" s="24"/>
      <c r="H27" s="333"/>
      <c r="I27" s="333"/>
      <c r="J27" s="333"/>
      <c r="K27" s="333"/>
      <c r="L27" s="334"/>
    </row>
    <row r="28" spans="1:12" ht="15.75">
      <c r="A28" s="25" t="s">
        <v>31</v>
      </c>
      <c r="B28" s="26"/>
      <c r="C28" s="26"/>
      <c r="D28" s="27"/>
      <c r="E28" s="27"/>
      <c r="F28" s="27"/>
      <c r="G28" s="28"/>
      <c r="H28" s="28" t="s">
        <v>32</v>
      </c>
      <c r="I28" s="29"/>
      <c r="J28" s="29"/>
      <c r="K28" s="29"/>
      <c r="L28" s="30"/>
    </row>
    <row r="29" spans="1:12" ht="15.75">
      <c r="A29" s="25" t="s">
        <v>33</v>
      </c>
      <c r="B29" s="26"/>
      <c r="C29" s="26"/>
      <c r="D29" s="27"/>
      <c r="E29" s="27"/>
      <c r="F29" s="27"/>
      <c r="G29" s="28"/>
      <c r="H29" s="28" t="s">
        <v>34</v>
      </c>
      <c r="I29" s="29"/>
      <c r="J29" s="29"/>
      <c r="K29" s="29"/>
      <c r="L29" s="30"/>
    </row>
    <row r="30" spans="1:12" ht="15.75">
      <c r="A30" s="25" t="s">
        <v>35</v>
      </c>
      <c r="B30" s="26"/>
      <c r="C30" s="26"/>
      <c r="D30" s="27"/>
      <c r="E30" s="27"/>
      <c r="F30" s="27"/>
      <c r="G30" s="28"/>
      <c r="H30" s="28" t="s">
        <v>36</v>
      </c>
      <c r="I30" s="29"/>
      <c r="J30" s="29"/>
      <c r="K30" s="29"/>
      <c r="L30" s="30"/>
    </row>
    <row r="31" spans="1:12" ht="15.75">
      <c r="A31" s="25" t="s">
        <v>37</v>
      </c>
      <c r="B31" s="26"/>
      <c r="C31" s="26"/>
      <c r="D31" s="27"/>
      <c r="E31" s="27"/>
      <c r="F31" s="27"/>
      <c r="G31" s="28"/>
      <c r="H31" s="28" t="s">
        <v>38</v>
      </c>
      <c r="I31" s="29"/>
      <c r="J31" s="29"/>
      <c r="K31" s="29"/>
      <c r="L31" s="30"/>
    </row>
    <row r="32" spans="1:12" ht="15.75">
      <c r="A32" s="25"/>
      <c r="B32" s="26"/>
      <c r="C32" s="26"/>
      <c r="D32" s="27"/>
      <c r="E32" s="27"/>
      <c r="F32" s="27"/>
      <c r="G32" s="28"/>
      <c r="H32" s="28" t="s">
        <v>39</v>
      </c>
      <c r="I32" s="29"/>
      <c r="J32" s="29"/>
      <c r="K32" s="29"/>
      <c r="L32" s="30"/>
    </row>
    <row r="33" spans="1:12" ht="15.75">
      <c r="A33" s="352"/>
      <c r="B33" s="367"/>
      <c r="C33" s="367"/>
      <c r="D33" s="367"/>
      <c r="E33" s="367"/>
      <c r="F33" s="27"/>
      <c r="G33" s="28"/>
      <c r="H33" s="28" t="s">
        <v>40</v>
      </c>
      <c r="I33" s="29"/>
      <c r="J33" s="29"/>
      <c r="K33" s="29"/>
      <c r="L33" s="30"/>
    </row>
    <row r="34" spans="1:12" ht="15.75">
      <c r="A34" s="368"/>
      <c r="B34" s="367"/>
      <c r="C34" s="367"/>
      <c r="D34" s="367"/>
      <c r="E34" s="367"/>
      <c r="F34" s="27"/>
      <c r="G34" s="28"/>
      <c r="H34" s="28" t="s">
        <v>41</v>
      </c>
      <c r="I34" s="29"/>
      <c r="J34" s="29"/>
      <c r="K34" s="29"/>
      <c r="L34" s="30"/>
    </row>
    <row r="35" spans="1:12" ht="15" customHeight="1">
      <c r="A35" s="368"/>
      <c r="B35" s="367"/>
      <c r="C35" s="367"/>
      <c r="D35" s="367"/>
      <c r="E35" s="367"/>
      <c r="F35" s="27"/>
      <c r="G35" s="27"/>
      <c r="H35" s="27"/>
      <c r="I35" s="27"/>
      <c r="J35" s="27"/>
      <c r="K35" s="27"/>
      <c r="L35" s="31"/>
    </row>
    <row r="36" spans="1:12" ht="20.25">
      <c r="A36" s="32"/>
      <c r="B36" s="26"/>
      <c r="C36" s="26"/>
      <c r="D36" s="27"/>
      <c r="E36" s="27"/>
      <c r="F36" s="27"/>
      <c r="G36" s="33"/>
      <c r="H36" s="745"/>
      <c r="I36" s="745"/>
      <c r="J36" s="745"/>
      <c r="K36" s="745"/>
      <c r="L36" s="746"/>
    </row>
    <row r="37" spans="1:12" ht="21" thickBot="1">
      <c r="A37" s="34"/>
      <c r="B37" s="26"/>
      <c r="C37" s="26"/>
      <c r="D37" s="27"/>
      <c r="E37" s="27"/>
      <c r="F37" s="27"/>
      <c r="G37" s="33"/>
      <c r="H37" s="745"/>
      <c r="I37" s="745"/>
      <c r="J37" s="745"/>
      <c r="K37" s="745"/>
      <c r="L37" s="746"/>
    </row>
    <row r="38" spans="1:12" ht="51">
      <c r="A38" s="35" t="s">
        <v>43</v>
      </c>
      <c r="B38" s="354" t="s">
        <v>5</v>
      </c>
      <c r="C38" s="355"/>
      <c r="D38" s="36" t="s">
        <v>6</v>
      </c>
      <c r="E38" s="36" t="s">
        <v>7</v>
      </c>
      <c r="F38" s="37" t="s">
        <v>8</v>
      </c>
      <c r="G38" s="80"/>
      <c r="H38" s="356" t="s">
        <v>506</v>
      </c>
      <c r="I38" s="357"/>
      <c r="J38" s="357"/>
      <c r="K38" s="357"/>
      <c r="L38" s="358"/>
    </row>
    <row r="39" spans="1:12" ht="15.75" customHeight="1">
      <c r="A39" s="38" t="s">
        <v>15</v>
      </c>
      <c r="B39" s="316">
        <v>1</v>
      </c>
      <c r="C39" s="317"/>
      <c r="D39" s="365" t="s">
        <v>44</v>
      </c>
      <c r="E39" s="43">
        <f>((([2]MAXIM!AF39*'[2]MARK UP FOR RETAIL'!$D$14)*'[2]MARK UP FOR RETAIL'!$D$11)*'[2]MARK UP FOR RETAIL'!$D$5)+'[2]MARK UP FOR RETAIL'!$G$5</f>
        <v>842.40000000000009</v>
      </c>
      <c r="F39" s="56">
        <f>((([2]MAXIM!AG39*'[2]MARK UP FOR RETAIL'!$D$14)*'[2]MARK UP FOR RETAIL'!$D$11)*'[2]MARK UP FOR RETAIL'!$D$5)+'[2]MARK UP FOR RETAIL'!$G$5</f>
        <v>1025.46</v>
      </c>
      <c r="G39" s="39"/>
      <c r="H39" s="344">
        <f>(([2]MAXIM!AI39*'[2]MARK UP FOR RETAIL'!$D$14)*'[2]MARK UP FOR RETAIL'!$D$11)*'[2]MARK UP FOR RETAIL'!$D$5</f>
        <v>392.04</v>
      </c>
      <c r="I39" s="336"/>
      <c r="J39" s="336"/>
      <c r="K39" s="336"/>
      <c r="L39" s="345"/>
    </row>
    <row r="40" spans="1:12" ht="15.75">
      <c r="A40" s="38" t="s">
        <v>16</v>
      </c>
      <c r="B40" s="316">
        <v>1</v>
      </c>
      <c r="C40" s="317"/>
      <c r="D40" s="365"/>
      <c r="E40" s="43">
        <f>((([2]MAXIM!AF40*'[2]MARK UP FOR RETAIL'!$D$14)*'[2]MARK UP FOR RETAIL'!$D$11)*'[2]MARK UP FOR RETAIL'!$D$5)+'[2]MARK UP FOR RETAIL'!$G$5</f>
        <v>908.81999999999994</v>
      </c>
      <c r="F40" s="56">
        <f>((([2]MAXIM!AG40*'[2]MARK UP FOR RETAIL'!$D$14)*'[2]MARK UP FOR RETAIL'!$D$11)*'[2]MARK UP FOR RETAIL'!$D$5)+'[2]MARK UP FOR RETAIL'!$G$5</f>
        <v>1111.32</v>
      </c>
      <c r="G40" s="39"/>
      <c r="H40" s="344">
        <f>(([2]MAXIM!AI40*'[2]MARK UP FOR RETAIL'!$D$14)*'[2]MARK UP FOR RETAIL'!$D$11)*'[2]MARK UP FOR RETAIL'!$D$5</f>
        <v>450.35999999999996</v>
      </c>
      <c r="I40" s="336"/>
      <c r="J40" s="336"/>
      <c r="K40" s="336"/>
      <c r="L40" s="345"/>
    </row>
    <row r="41" spans="1:12" ht="15.75">
      <c r="A41" s="38" t="s">
        <v>17</v>
      </c>
      <c r="B41" s="316">
        <v>1</v>
      </c>
      <c r="C41" s="317"/>
      <c r="D41" s="365"/>
      <c r="E41" s="43">
        <f>((([2]MAXIM!AF41*'[2]MARK UP FOR RETAIL'!$D$14)*'[2]MARK UP FOR RETAIL'!$D$11)*'[2]MARK UP FOR RETAIL'!$D$5)+'[2]MARK UP FOR RETAIL'!$G$5</f>
        <v>1025.46</v>
      </c>
      <c r="F41" s="56">
        <f>((([2]MAXIM!AG41*'[2]MARK UP FOR RETAIL'!$D$14)*'[2]MARK UP FOR RETAIL'!$D$11)*'[2]MARK UP FOR RETAIL'!$D$5)+'[2]MARK UP FOR RETAIL'!$G$5</f>
        <v>1260.3599999999999</v>
      </c>
      <c r="G41" s="39"/>
      <c r="H41" s="344">
        <f>(([2]MAXIM!AI41*'[2]MARK UP FOR RETAIL'!$D$14)*'[2]MARK UP FOR RETAIL'!$D$11)*'[2]MARK UP FOR RETAIL'!$D$5</f>
        <v>521.64</v>
      </c>
      <c r="I41" s="336"/>
      <c r="J41" s="336"/>
      <c r="K41" s="336"/>
      <c r="L41" s="345"/>
    </row>
    <row r="42" spans="1:12" ht="16.5" thickBot="1">
      <c r="A42" s="40" t="s">
        <v>45</v>
      </c>
      <c r="B42" s="346">
        <v>2</v>
      </c>
      <c r="C42" s="347"/>
      <c r="D42" s="366"/>
      <c r="E42" s="44">
        <f>((([2]MAXIM!AF42*'[2]MARK UP FOR RETAIL'!$D$14)*'[2]MARK UP FOR RETAIL'!$D$11)*'[2]MARK UP FOR RETAIL'!$D$5)+'[2]MARK UP FOR RETAIL'!$G$5</f>
        <v>1223.1000000000001</v>
      </c>
      <c r="F42" s="57">
        <f>((([2]MAXIM!AG42*'[2]MARK UP FOR RETAIL'!$D$14)*'[2]MARK UP FOR RETAIL'!$D$11)*'[2]MARK UP FOR RETAIL'!$D$5)+'[2]MARK UP FOR RETAIL'!$G$5</f>
        <v>1467.7200000000003</v>
      </c>
      <c r="G42" s="41"/>
      <c r="H42" s="348">
        <f>(([2]MAXIM!AI42*'[2]MARK UP FOR RETAIL'!$D$14)*'[2]MARK UP FOR RETAIL'!$D$11)*'[2]MARK UP FOR RETAIL'!$D$5</f>
        <v>722.52</v>
      </c>
      <c r="I42" s="349"/>
      <c r="J42" s="349"/>
      <c r="K42" s="349"/>
      <c r="L42" s="350"/>
    </row>
  </sheetData>
  <mergeCells count="52">
    <mergeCell ref="K19:L19"/>
    <mergeCell ref="H38:L38"/>
    <mergeCell ref="H39:L39"/>
    <mergeCell ref="K8:L8"/>
    <mergeCell ref="K18:L18"/>
    <mergeCell ref="K17:L17"/>
    <mergeCell ref="K16:L16"/>
    <mergeCell ref="K15:L15"/>
    <mergeCell ref="K14:L14"/>
    <mergeCell ref="A33:E35"/>
    <mergeCell ref="H36:L37"/>
    <mergeCell ref="B40:C40"/>
    <mergeCell ref="H40:L40"/>
    <mergeCell ref="B41:C41"/>
    <mergeCell ref="B38:C38"/>
    <mergeCell ref="B39:C39"/>
    <mergeCell ref="D39:D42"/>
    <mergeCell ref="B42:C42"/>
    <mergeCell ref="H42:L42"/>
    <mergeCell ref="H41:L41"/>
    <mergeCell ref="A26:E27"/>
    <mergeCell ref="H26:L27"/>
    <mergeCell ref="E18:G18"/>
    <mergeCell ref="E17:G17"/>
    <mergeCell ref="B10:C10"/>
    <mergeCell ref="B11:C11"/>
    <mergeCell ref="B12:C12"/>
    <mergeCell ref="B13:C13"/>
    <mergeCell ref="B14:C14"/>
    <mergeCell ref="B15:C15"/>
    <mergeCell ref="B16:C16"/>
    <mergeCell ref="A17:D17"/>
    <mergeCell ref="A18:D18"/>
    <mergeCell ref="A19:D19"/>
    <mergeCell ref="A24:L25"/>
    <mergeCell ref="K13:L13"/>
    <mergeCell ref="A1:L1"/>
    <mergeCell ref="A3:D5"/>
    <mergeCell ref="E4:G5"/>
    <mergeCell ref="K4:L5"/>
    <mergeCell ref="B6:C6"/>
    <mergeCell ref="J6:J19"/>
    <mergeCell ref="B7:C7"/>
    <mergeCell ref="D7:D16"/>
    <mergeCell ref="B8:C8"/>
    <mergeCell ref="B9:C9"/>
    <mergeCell ref="K7:L7"/>
    <mergeCell ref="K6:L6"/>
    <mergeCell ref="K12:L12"/>
    <mergeCell ref="K11:L11"/>
    <mergeCell ref="K10:L10"/>
    <mergeCell ref="K9:L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3" workbookViewId="0">
      <selection sqref="A1:K41"/>
    </sheetView>
  </sheetViews>
  <sheetFormatPr defaultRowHeight="15"/>
  <cols>
    <col min="1" max="6" width="9.140625" style="10"/>
    <col min="7" max="7" width="12.5703125" style="10" customWidth="1"/>
    <col min="8" max="16384" width="9.140625" style="10"/>
  </cols>
  <sheetData>
    <row r="1" spans="1:11" ht="45.75">
      <c r="A1" s="554" t="s">
        <v>188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</row>
    <row r="2" spans="1:11" ht="15.75">
      <c r="A2" s="99"/>
      <c r="B2" s="99"/>
      <c r="C2" s="123"/>
      <c r="D2" s="45"/>
      <c r="E2" s="45"/>
      <c r="F2" s="99"/>
      <c r="G2" s="45"/>
      <c r="H2" s="45"/>
      <c r="I2" s="45"/>
      <c r="J2" s="45"/>
      <c r="K2" s="45"/>
    </row>
    <row r="3" spans="1:11" ht="15" customHeight="1">
      <c r="A3" s="573" t="s">
        <v>1</v>
      </c>
      <c r="B3" s="574"/>
      <c r="C3" s="574"/>
      <c r="D3" s="574"/>
      <c r="E3" s="455" t="s">
        <v>121</v>
      </c>
      <c r="F3" s="455"/>
      <c r="G3" s="455"/>
      <c r="H3" s="13"/>
      <c r="I3" s="13"/>
      <c r="J3" s="13"/>
      <c r="K3" s="13"/>
    </row>
    <row r="4" spans="1:11" ht="15" customHeight="1">
      <c r="A4" s="574"/>
      <c r="B4" s="574"/>
      <c r="C4" s="574"/>
      <c r="D4" s="574"/>
      <c r="E4" s="455"/>
      <c r="F4" s="455"/>
      <c r="G4" s="455"/>
      <c r="H4" s="14"/>
      <c r="I4" s="14"/>
      <c r="J4" s="309"/>
      <c r="K4" s="410"/>
    </row>
    <row r="5" spans="1:11" ht="15.75" customHeight="1">
      <c r="A5" s="559"/>
      <c r="B5" s="559"/>
      <c r="C5" s="559"/>
      <c r="D5" s="559"/>
      <c r="E5" s="307"/>
      <c r="F5" s="307"/>
      <c r="G5" s="307"/>
      <c r="H5" s="63"/>
      <c r="I5" s="14"/>
      <c r="J5" s="411"/>
      <c r="K5" s="411"/>
    </row>
    <row r="6" spans="1:11" ht="47.25" customHeight="1">
      <c r="A6" s="15" t="s">
        <v>43</v>
      </c>
      <c r="B6" s="54" t="s">
        <v>51</v>
      </c>
      <c r="C6" s="54" t="s">
        <v>122</v>
      </c>
      <c r="D6" s="54" t="s">
        <v>6</v>
      </c>
      <c r="E6" s="311" t="s">
        <v>169</v>
      </c>
      <c r="F6" s="575"/>
      <c r="G6" s="54" t="s">
        <v>124</v>
      </c>
      <c r="H6" s="105" t="s">
        <v>47</v>
      </c>
      <c r="I6" s="313"/>
      <c r="J6" s="849" t="s">
        <v>3</v>
      </c>
      <c r="K6" s="850"/>
    </row>
    <row r="7" spans="1:11" ht="15.75" customHeight="1">
      <c r="A7" s="102" t="s">
        <v>174</v>
      </c>
      <c r="B7" s="55">
        <v>1</v>
      </c>
      <c r="C7" s="55">
        <v>1</v>
      </c>
      <c r="D7" s="318" t="s">
        <v>14</v>
      </c>
      <c r="E7" s="423">
        <f>((('[2]TITAN 800'!S7*'[2]MARK UP FOR RETAIL'!$D$9)*'[2]MARK UP FOR RETAIL'!$D$11)*'[2]MARK UP FOR RETAIL'!$D$5)+'[2]MARK UP FOR RETAIL'!$G$5</f>
        <v>1762.56</v>
      </c>
      <c r="F7" s="424"/>
      <c r="G7" s="122">
        <f>((('[2]TITAN 800'!U7*'[2]MARK UP FOR RETAIL'!$D$9)*'[2]MARK UP FOR RETAIL'!$D$11)*'[2]MARK UP FOR RETAIL'!$D$5)+'[2]MARK UP FOR RETAIL'!$G$5</f>
        <v>2237.2200000000003</v>
      </c>
      <c r="H7" s="106">
        <f>('[2]TITAN 800'!V7*'[2]MARK UP FOR RETAIL'!$D$11)*'[2]MARK UP FOR RETAIL'!$D$5</f>
        <v>383.94</v>
      </c>
      <c r="I7" s="314"/>
      <c r="J7" s="423">
        <f>(('[2]TITAN 800'!X7*'[2]MARK UP FOR RETAIL'!$D$11)*'[2]MARK UP FOR RETAIL'!$D$5)</f>
        <v>732.24</v>
      </c>
      <c r="K7" s="424"/>
    </row>
    <row r="8" spans="1:11" ht="15.75">
      <c r="A8" s="102" t="s">
        <v>175</v>
      </c>
      <c r="B8" s="55">
        <v>2</v>
      </c>
      <c r="C8" s="55">
        <v>1</v>
      </c>
      <c r="D8" s="319"/>
      <c r="E8" s="423">
        <f>((('[2]TITAN 800'!S8*'[2]MARK UP FOR RETAIL'!$D$9)*'[2]MARK UP FOR RETAIL'!$D$11)*'[2]MARK UP FOR RETAIL'!$D$5)+'[2]MARK UP FOR RETAIL'!$G$5</f>
        <v>2080.08</v>
      </c>
      <c r="F8" s="424"/>
      <c r="G8" s="122">
        <f>((('[2]TITAN 800'!U8*'[2]MARK UP FOR RETAIL'!$D$9)*'[2]MARK UP FOR RETAIL'!$D$11)*'[2]MARK UP FOR RETAIL'!$D$5)+'[2]MARK UP FOR RETAIL'!$G$5</f>
        <v>2642.22</v>
      </c>
      <c r="H8" s="106">
        <f>('[2]TITAN 800'!V8*'[2]MARK UP FOR RETAIL'!$D$11)*'[2]MARK UP FOR RETAIL'!$D$5</f>
        <v>447.12</v>
      </c>
      <c r="I8" s="314"/>
      <c r="J8" s="423">
        <f>(('[2]TITAN 800'!X8*'[2]MARK UP FOR RETAIL'!$D$11)*'[2]MARK UP FOR RETAIL'!$D$5)</f>
        <v>850.5</v>
      </c>
      <c r="K8" s="424"/>
    </row>
    <row r="9" spans="1:11" ht="15.75">
      <c r="A9" s="102" t="s">
        <v>176</v>
      </c>
      <c r="B9" s="55">
        <v>2</v>
      </c>
      <c r="C9" s="55">
        <v>1</v>
      </c>
      <c r="D9" s="319"/>
      <c r="E9" s="423">
        <f>((('[2]TITAN 800'!S9*'[2]MARK UP FOR RETAIL'!$D$9)*'[2]MARK UP FOR RETAIL'!$D$11)*'[2]MARK UP FOR RETAIL'!$D$5)+'[2]MARK UP FOR RETAIL'!$G$5</f>
        <v>2378.16</v>
      </c>
      <c r="F9" s="424"/>
      <c r="G9" s="122">
        <f>((('[2]TITAN 800'!U9*'[2]MARK UP FOR RETAIL'!$D$9)*'[2]MARK UP FOR RETAIL'!$D$11)*'[2]MARK UP FOR RETAIL'!$D$5)+'[2]MARK UP FOR RETAIL'!$G$5</f>
        <v>3018.06</v>
      </c>
      <c r="H9" s="106">
        <f>('[2]TITAN 800'!V9*'[2]MARK UP FOR RETAIL'!$D$11)*'[2]MARK UP FOR RETAIL'!$D$5</f>
        <v>508.68000000000006</v>
      </c>
      <c r="I9" s="314"/>
      <c r="J9" s="423">
        <f>(('[2]TITAN 800'!X9*'[2]MARK UP FOR RETAIL'!$D$11)*'[2]MARK UP FOR RETAIL'!$D$5)</f>
        <v>946.08</v>
      </c>
      <c r="K9" s="424"/>
    </row>
    <row r="10" spans="1:11" ht="15.75">
      <c r="A10" s="102" t="s">
        <v>177</v>
      </c>
      <c r="B10" s="55">
        <v>2</v>
      </c>
      <c r="C10" s="55">
        <v>1</v>
      </c>
      <c r="D10" s="319"/>
      <c r="E10" s="423">
        <f>((('[2]TITAN 800'!S10*'[2]MARK UP FOR RETAIL'!$D$9)*'[2]MARK UP FOR RETAIL'!$D$11)*'[2]MARK UP FOR RETAIL'!$D$5)+'[2]MARK UP FOR RETAIL'!$G$5</f>
        <v>2653.56</v>
      </c>
      <c r="F10" s="424"/>
      <c r="G10" s="122">
        <f>((('[2]TITAN 800'!U10*'[2]MARK UP FOR RETAIL'!$D$9)*'[2]MARK UP FOR RETAIL'!$D$11)*'[2]MARK UP FOR RETAIL'!$D$5)+'[2]MARK UP FOR RETAIL'!$G$5</f>
        <v>3369.6000000000004</v>
      </c>
      <c r="H10" s="106">
        <f>('[2]TITAN 800'!V10*'[2]MARK UP FOR RETAIL'!$D$11)*'[2]MARK UP FOR RETAIL'!$D$5</f>
        <v>573.48</v>
      </c>
      <c r="I10" s="314"/>
      <c r="J10" s="423">
        <f>(('[2]TITAN 800'!X10*'[2]MARK UP FOR RETAIL'!$D$11)*'[2]MARK UP FOR RETAIL'!$D$5)</f>
        <v>1033.5600000000002</v>
      </c>
      <c r="K10" s="424"/>
    </row>
    <row r="11" spans="1:11" ht="15.75">
      <c r="A11" s="102" t="s">
        <v>178</v>
      </c>
      <c r="B11" s="55">
        <v>4</v>
      </c>
      <c r="C11" s="55">
        <v>1</v>
      </c>
      <c r="D11" s="319"/>
      <c r="E11" s="423">
        <f>((('[2]TITAN 800'!S11*'[2]MARK UP FOR RETAIL'!$D$9)*'[2]MARK UP FOR RETAIL'!$D$11)*'[2]MARK UP FOR RETAIL'!$D$5)+'[2]MARK UP FOR RETAIL'!$G$5</f>
        <v>2997</v>
      </c>
      <c r="F11" s="424"/>
      <c r="G11" s="122">
        <f>((('[2]TITAN 800'!U11*'[2]MARK UP FOR RETAIL'!$D$9)*'[2]MARK UP FOR RETAIL'!$D$11)*'[2]MARK UP FOR RETAIL'!$D$5)+'[2]MARK UP FOR RETAIL'!$G$5</f>
        <v>3807.0000000000005</v>
      </c>
      <c r="H11" s="106">
        <f>('[2]TITAN 800'!V11*'[2]MARK UP FOR RETAIL'!$D$11)*'[2]MARK UP FOR RETAIL'!$D$5</f>
        <v>636.66</v>
      </c>
      <c r="I11" s="314"/>
      <c r="J11" s="423">
        <f>(('[2]TITAN 800'!X11*'[2]MARK UP FOR RETAIL'!$D$11)*'[2]MARK UP FOR RETAIL'!$D$5)</f>
        <v>1169.6400000000001</v>
      </c>
      <c r="K11" s="424"/>
    </row>
    <row r="12" spans="1:11" ht="15.75">
      <c r="A12" s="102" t="s">
        <v>179</v>
      </c>
      <c r="B12" s="55">
        <v>4</v>
      </c>
      <c r="C12" s="55">
        <v>1</v>
      </c>
      <c r="D12" s="319"/>
      <c r="E12" s="423">
        <f>((('[2]TITAN 800'!S12*'[2]MARK UP FOR RETAIL'!$D$9)*'[2]MARK UP FOR RETAIL'!$D$11)*'[2]MARK UP FOR RETAIL'!$D$5)+'[2]MARK UP FOR RETAIL'!$G$5</f>
        <v>3278.8799999999997</v>
      </c>
      <c r="F12" s="424"/>
      <c r="G12" s="122">
        <f>((('[2]TITAN 800'!U12*'[2]MARK UP FOR RETAIL'!$D$9)*'[2]MARK UP FOR RETAIL'!$D$11)*'[2]MARK UP FOR RETAIL'!$D$5)+'[2]MARK UP FOR RETAIL'!$G$5</f>
        <v>4163.4000000000005</v>
      </c>
      <c r="H12" s="106">
        <f>('[2]TITAN 800'!V12*'[2]MARK UP FOR RETAIL'!$D$11)*'[2]MARK UP FOR RETAIL'!$D$5</f>
        <v>703.08</v>
      </c>
      <c r="I12" s="314"/>
      <c r="J12" s="423">
        <f>(('[2]TITAN 800'!X12*'[2]MARK UP FOR RETAIL'!$D$11)*'[2]MARK UP FOR RETAIL'!$D$5)</f>
        <v>1260.3599999999999</v>
      </c>
      <c r="K12" s="424"/>
    </row>
    <row r="13" spans="1:11" ht="15.75">
      <c r="A13" s="102" t="s">
        <v>180</v>
      </c>
      <c r="B13" s="55">
        <v>6</v>
      </c>
      <c r="C13" s="55">
        <v>1</v>
      </c>
      <c r="D13" s="319"/>
      <c r="E13" s="423">
        <f>((('[2]TITAN 800'!S13*'[2]MARK UP FOR RETAIL'!$D$9)*'[2]MARK UP FOR RETAIL'!$D$11)*'[2]MARK UP FOR RETAIL'!$D$5)+'[2]MARK UP FOR RETAIL'!$G$5</f>
        <v>3610.98</v>
      </c>
      <c r="F13" s="424"/>
      <c r="G13" s="122">
        <f>((('[2]TITAN 800'!U13*'[2]MARK UP FOR RETAIL'!$D$9)*'[2]MARK UP FOR RETAIL'!$D$11)*'[2]MARK UP FOR RETAIL'!$D$5)+'[2]MARK UP FOR RETAIL'!$G$5</f>
        <v>4587.84</v>
      </c>
      <c r="H13" s="106">
        <f>('[2]TITAN 800'!V13*'[2]MARK UP FOR RETAIL'!$D$11)*'[2]MARK UP FOR RETAIL'!$D$5</f>
        <v>764.64</v>
      </c>
      <c r="I13" s="314"/>
      <c r="J13" s="423">
        <f>(('[2]TITAN 800'!X13*'[2]MARK UP FOR RETAIL'!$D$11)*'[2]MARK UP FOR RETAIL'!$D$5)</f>
        <v>1377</v>
      </c>
      <c r="K13" s="424"/>
    </row>
    <row r="14" spans="1:11" ht="15.75">
      <c r="A14" s="107" t="s">
        <v>181</v>
      </c>
      <c r="B14" s="55">
        <v>6</v>
      </c>
      <c r="C14" s="55">
        <v>1</v>
      </c>
      <c r="D14" s="319"/>
      <c r="E14" s="423">
        <f>((('[2]TITAN 800'!S14*'[2]MARK UP FOR RETAIL'!$D$9)*'[2]MARK UP FOR RETAIL'!$D$11)*'[2]MARK UP FOR RETAIL'!$D$5)+'[2]MARK UP FOR RETAIL'!$G$5</f>
        <v>3883.1400000000003</v>
      </c>
      <c r="F14" s="424"/>
      <c r="G14" s="122">
        <f>((('[2]TITAN 800'!U14*'[2]MARK UP FOR RETAIL'!$D$9)*'[2]MARK UP FOR RETAIL'!$D$11)*'[2]MARK UP FOR RETAIL'!$D$5)+'[2]MARK UP FOR RETAIL'!$G$5</f>
        <v>4929.66</v>
      </c>
      <c r="H14" s="106">
        <f>('[2]TITAN 800'!V14*'[2]MARK UP FOR RETAIL'!$D$11)*'[2]MARK UP FOR RETAIL'!$D$5</f>
        <v>829.44</v>
      </c>
      <c r="I14" s="314"/>
      <c r="J14" s="423">
        <f>(('[2]TITAN 800'!X14*'[2]MARK UP FOR RETAIL'!$D$11)*'[2]MARK UP FOR RETAIL'!$D$5)</f>
        <v>1464.48</v>
      </c>
      <c r="K14" s="424"/>
    </row>
    <row r="15" spans="1:11" ht="15.75" customHeight="1">
      <c r="A15" s="468" t="s">
        <v>99</v>
      </c>
      <c r="B15" s="469"/>
      <c r="C15" s="470"/>
      <c r="D15" s="320"/>
      <c r="E15" s="423">
        <f>((('[2]TITAN 800'!S15*'[2]MARK UP FOR RETAIL'!$D$9)*'[2]MARK UP FOR RETAIL'!$D$11)*'[2]MARK UP FOR RETAIL'!$D$5)</f>
        <v>281.88</v>
      </c>
      <c r="F15" s="424"/>
      <c r="G15" s="122">
        <f>((('[2]TITAN 800'!U15*'[2]MARK UP FOR RETAIL'!$D$9)*'[2]MARK UP FOR RETAIL'!$D$11)*'[2]MARK UP FOR RETAIL'!$D$5)</f>
        <v>281.88</v>
      </c>
      <c r="H15" s="108" t="s">
        <v>25</v>
      </c>
      <c r="I15" s="314"/>
      <c r="J15" s="423">
        <f>(('[2]TITAN 800'!X15*'[2]MARK UP FOR RETAIL'!$D$11)*'[2]MARK UP FOR RETAIL'!$D$5)</f>
        <v>139.32000000000002</v>
      </c>
      <c r="K15" s="424"/>
    </row>
    <row r="16" spans="1:11" ht="15.75">
      <c r="A16" s="471" t="s">
        <v>96</v>
      </c>
      <c r="B16" s="471"/>
      <c r="C16" s="471"/>
      <c r="D16" s="471"/>
      <c r="E16" s="423">
        <f>((('[2]TITAN 800'!S16*'[2]MARK UP FOR RETAIL'!$D$9)*'[2]MARK UP FOR RETAIL'!$D$11)*'[2]MARK UP FOR RETAIL'!$D$5)</f>
        <v>557.28000000000009</v>
      </c>
      <c r="F16" s="424"/>
      <c r="G16" s="122">
        <f>((('[2]TITAN 800'!U16*'[2]MARK UP FOR RETAIL'!$D$9)*'[2]MARK UP FOR RETAIL'!$D$11)*'[2]MARK UP FOR RETAIL'!$D$5)</f>
        <v>584.82000000000005</v>
      </c>
      <c r="H16" s="106">
        <f>('[2]TITAN 800'!V16*'[2]MARK UP FOR RETAIL'!$D$11)*'[2]MARK UP FOR RETAIL'!$D$5</f>
        <v>102.06</v>
      </c>
      <c r="I16" s="314"/>
      <c r="J16" s="423">
        <f>(('[2]TITAN 800'!X16*'[2]MARK UP FOR RETAIL'!$D$11)*'[2]MARK UP FOR RETAIL'!$D$5)</f>
        <v>226.8</v>
      </c>
      <c r="K16" s="424"/>
    </row>
    <row r="17" spans="1:11" ht="15.75">
      <c r="A17" s="474" t="s">
        <v>26</v>
      </c>
      <c r="B17" s="475"/>
      <c r="C17" s="475"/>
      <c r="D17" s="476"/>
      <c r="E17" s="435">
        <f>(('[2]TITAN 800'!S17*'[2]MARK UP FOR RETAIL'!$D$10)*'[2]MARK UP FOR RETAIL'!$D$11)*'[2]MARK UP FOR RETAIL'!$D$7</f>
        <v>46.98</v>
      </c>
      <c r="F17" s="435"/>
      <c r="G17" s="424"/>
      <c r="H17" s="108" t="s">
        <v>25</v>
      </c>
      <c r="I17" s="314"/>
      <c r="J17" s="423">
        <f>(('[2]TITAN 800'!X17*'[2]MARK UP FOR RETAIL'!$D$11)*'[2]MARK UP FOR RETAIL'!$D$5)</f>
        <v>34.020000000000003</v>
      </c>
      <c r="K17" s="424"/>
    </row>
    <row r="18" spans="1:11" ht="15.75">
      <c r="A18" s="341" t="s">
        <v>27</v>
      </c>
      <c r="B18" s="342"/>
      <c r="C18" s="342"/>
      <c r="D18" s="343"/>
      <c r="E18" s="439">
        <f>((('[2]TITAN 800'!S18*'[2]MARK UP FOR RETAIL'!$D$9)*'[2]MARK UP FOR RETAIL'!$D$11)*'[2]MARK UP FOR RETAIL'!$D$5)</f>
        <v>-100.44</v>
      </c>
      <c r="F18" s="440"/>
      <c r="G18" s="18">
        <f>((('[2]TITAN 800'!U18*'[2]MARK UP FOR RETAIL'!$D$9)*'[2]MARK UP FOR RETAIL'!$D$11)*'[2]MARK UP FOR RETAIL'!$D$5)</f>
        <v>-113.4</v>
      </c>
      <c r="H18" s="109"/>
      <c r="I18" s="315"/>
      <c r="J18" s="439">
        <f>(('[2]TITAN 800'!X18*'[2]MARK UP FOR RETAIL'!$D$11)*'[2]MARK UP FOR RETAIL'!$D$5)</f>
        <v>-37.26</v>
      </c>
      <c r="K18" s="440"/>
    </row>
    <row r="19" spans="1:11">
      <c r="A19" s="13"/>
      <c r="B19" s="21"/>
      <c r="C19" s="21"/>
      <c r="D19" s="13"/>
      <c r="E19" s="13"/>
      <c r="F19" s="13"/>
      <c r="G19" s="13"/>
      <c r="H19" s="13"/>
      <c r="I19" s="13"/>
      <c r="J19" s="13"/>
      <c r="K19" s="13"/>
    </row>
    <row r="20" spans="1:11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</row>
    <row r="21" spans="1:11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</row>
    <row r="22" spans="1:11" ht="15.75" thickBot="1">
      <c r="A22" s="49"/>
      <c r="B22" s="124"/>
      <c r="C22" s="124"/>
      <c r="D22" s="49"/>
      <c r="E22" s="49"/>
      <c r="F22" s="49"/>
      <c r="G22" s="49"/>
      <c r="H22" s="49"/>
      <c r="I22" s="49"/>
      <c r="J22" s="49"/>
      <c r="K22" s="49"/>
    </row>
    <row r="23" spans="1:11" ht="15" customHeight="1">
      <c r="A23" s="544" t="s">
        <v>189</v>
      </c>
      <c r="B23" s="545"/>
      <c r="C23" s="545"/>
      <c r="D23" s="545"/>
      <c r="E23" s="545"/>
      <c r="F23" s="545"/>
      <c r="G23" s="545"/>
      <c r="H23" s="545"/>
      <c r="I23" s="545"/>
      <c r="J23" s="545"/>
      <c r="K23" s="546"/>
    </row>
    <row r="24" spans="1:11" ht="15" customHeight="1">
      <c r="A24" s="547"/>
      <c r="B24" s="548"/>
      <c r="C24" s="548"/>
      <c r="D24" s="548"/>
      <c r="E24" s="548"/>
      <c r="F24" s="548"/>
      <c r="G24" s="548"/>
      <c r="H24" s="548"/>
      <c r="I24" s="548"/>
      <c r="J24" s="548"/>
      <c r="K24" s="549"/>
    </row>
    <row r="25" spans="1:11" ht="20.25">
      <c r="A25" s="329" t="s">
        <v>29</v>
      </c>
      <c r="B25" s="330"/>
      <c r="C25" s="330"/>
      <c r="D25" s="330"/>
      <c r="E25" s="330"/>
      <c r="F25" s="69"/>
      <c r="G25" s="333" t="s">
        <v>30</v>
      </c>
      <c r="H25" s="333"/>
      <c r="I25" s="333"/>
      <c r="J25" s="333"/>
      <c r="K25" s="334"/>
    </row>
    <row r="26" spans="1:11" ht="20.25">
      <c r="A26" s="329"/>
      <c r="B26" s="330"/>
      <c r="C26" s="330"/>
      <c r="D26" s="330"/>
      <c r="E26" s="330"/>
      <c r="F26" s="69"/>
      <c r="G26" s="333"/>
      <c r="H26" s="333"/>
      <c r="I26" s="333"/>
      <c r="J26" s="333"/>
      <c r="K26" s="334"/>
    </row>
    <row r="27" spans="1:11" ht="15.75">
      <c r="A27" s="78" t="s">
        <v>126</v>
      </c>
      <c r="B27" s="26"/>
      <c r="C27" s="26"/>
      <c r="D27" s="27"/>
      <c r="E27" s="70"/>
      <c r="F27" s="70"/>
      <c r="G27" s="70" t="s">
        <v>32</v>
      </c>
      <c r="H27" s="27"/>
      <c r="I27" s="27"/>
      <c r="J27" s="27"/>
      <c r="K27" s="79"/>
    </row>
    <row r="28" spans="1:11" ht="15.75">
      <c r="A28" s="78" t="s">
        <v>33</v>
      </c>
      <c r="B28" s="26"/>
      <c r="C28" s="26"/>
      <c r="D28" s="466"/>
      <c r="E28" s="467"/>
      <c r="F28" s="70"/>
      <c r="G28" s="70" t="s">
        <v>167</v>
      </c>
      <c r="H28" s="27"/>
      <c r="I28" s="27"/>
      <c r="J28" s="27"/>
      <c r="K28" s="81"/>
    </row>
    <row r="29" spans="1:11" ht="15.75">
      <c r="A29" s="78" t="s">
        <v>35</v>
      </c>
      <c r="B29" s="26"/>
      <c r="C29" s="26"/>
      <c r="D29" s="467"/>
      <c r="E29" s="467"/>
      <c r="F29" s="70"/>
      <c r="G29" s="70" t="s">
        <v>117</v>
      </c>
      <c r="H29" s="27"/>
      <c r="I29" s="27"/>
      <c r="J29" s="27"/>
      <c r="K29" s="81"/>
    </row>
    <row r="30" spans="1:11" ht="15.75">
      <c r="A30" s="78" t="s">
        <v>127</v>
      </c>
      <c r="B30" s="26"/>
      <c r="C30" s="26"/>
      <c r="D30" s="467"/>
      <c r="E30" s="467"/>
      <c r="F30" s="70"/>
      <c r="G30" s="70" t="s">
        <v>39</v>
      </c>
      <c r="H30" s="27"/>
      <c r="I30" s="27"/>
      <c r="J30" s="27"/>
      <c r="K30" s="81"/>
    </row>
    <row r="31" spans="1:11" ht="15.75">
      <c r="A31" s="78" t="s">
        <v>61</v>
      </c>
      <c r="B31" s="26"/>
      <c r="C31" s="26"/>
      <c r="D31" s="467"/>
      <c r="E31" s="467"/>
      <c r="F31" s="70"/>
      <c r="G31" s="70" t="s">
        <v>40</v>
      </c>
      <c r="H31" s="27"/>
      <c r="I31" s="27"/>
      <c r="J31" s="27"/>
      <c r="K31" s="81"/>
    </row>
    <row r="32" spans="1:11" ht="15.75">
      <c r="A32" s="82" t="s">
        <v>128</v>
      </c>
      <c r="B32" s="26"/>
      <c r="C32" s="26"/>
      <c r="D32" s="467"/>
      <c r="E32" s="467"/>
      <c r="F32" s="70"/>
      <c r="G32" s="70" t="s">
        <v>41</v>
      </c>
      <c r="H32" s="27"/>
      <c r="I32" s="27"/>
      <c r="J32" s="27"/>
      <c r="K32" s="81"/>
    </row>
    <row r="33" spans="1:11" ht="15.75">
      <c r="A33" s="78" t="s">
        <v>129</v>
      </c>
      <c r="B33" s="26"/>
      <c r="C33" s="26"/>
      <c r="D33" s="27"/>
      <c r="E33" s="27"/>
      <c r="F33" s="70"/>
      <c r="G33" s="70"/>
      <c r="H33" s="27"/>
      <c r="I33" s="27"/>
      <c r="J33" s="27"/>
      <c r="K33" s="81"/>
    </row>
    <row r="34" spans="1:11" ht="20.25">
      <c r="A34" s="32"/>
      <c r="B34" s="26"/>
      <c r="C34" s="26"/>
      <c r="D34" s="27"/>
      <c r="E34" s="27"/>
      <c r="F34" s="27"/>
      <c r="G34" s="856"/>
      <c r="H34" s="856"/>
      <c r="I34" s="856"/>
      <c r="J34" s="856"/>
      <c r="K34" s="857"/>
    </row>
    <row r="35" spans="1:11" ht="15" customHeight="1" thickBot="1">
      <c r="A35" s="34"/>
      <c r="B35" s="26"/>
      <c r="C35" s="26"/>
      <c r="D35" s="27"/>
      <c r="E35" s="27"/>
      <c r="F35" s="27"/>
      <c r="G35" s="856"/>
      <c r="H35" s="856"/>
      <c r="I35" s="856"/>
      <c r="J35" s="856"/>
      <c r="K35" s="857"/>
    </row>
    <row r="36" spans="1:11" ht="47.25">
      <c r="A36" s="35" t="s">
        <v>43</v>
      </c>
      <c r="B36" s="36" t="s">
        <v>130</v>
      </c>
      <c r="C36" s="36" t="s">
        <v>122</v>
      </c>
      <c r="D36" s="36" t="s">
        <v>6</v>
      </c>
      <c r="E36" s="37" t="s">
        <v>171</v>
      </c>
      <c r="F36" s="27"/>
      <c r="G36" s="858" t="s">
        <v>3</v>
      </c>
      <c r="H36" s="859"/>
      <c r="I36" s="859"/>
      <c r="J36" s="859"/>
      <c r="K36" s="860"/>
    </row>
    <row r="37" spans="1:11" ht="15.75" customHeight="1">
      <c r="A37" s="103" t="s">
        <v>174</v>
      </c>
      <c r="B37" s="55">
        <v>1</v>
      </c>
      <c r="C37" s="55">
        <v>1</v>
      </c>
      <c r="D37" s="365" t="s">
        <v>44</v>
      </c>
      <c r="E37" s="83">
        <f>((('[2]TITAN 800'!S37*'[2]MARK UP FOR RETAIL'!$D$14)*'[2]MARK UP FOR RETAIL'!$D$11)*'[2]MARK UP FOR RETAIL'!$D$5)+'[2]MARK UP FOR RETAIL'!$G$5</f>
        <v>2084.94</v>
      </c>
      <c r="F37" s="70"/>
      <c r="G37" s="768">
        <f>(('[2]TITAN 800'!U37*'[2]MARK UP FOR RETAIL'!$D$14)*'[2]MARK UP FOR RETAIL'!$D$11)*'[2]MARK UP FOR RETAIL'!$D$5</f>
        <v>866.7</v>
      </c>
      <c r="H37" s="576"/>
      <c r="I37" s="576"/>
      <c r="J37" s="576"/>
      <c r="K37" s="577"/>
    </row>
    <row r="38" spans="1:11" ht="15.75">
      <c r="A38" s="103" t="s">
        <v>175</v>
      </c>
      <c r="B38" s="55">
        <v>2</v>
      </c>
      <c r="C38" s="55">
        <v>1</v>
      </c>
      <c r="D38" s="398"/>
      <c r="E38" s="83">
        <f>((('[2]TITAN 800'!S38*'[2]MARK UP FOR RETAIL'!$D$14)*'[2]MARK UP FOR RETAIL'!$D$11)*'[2]MARK UP FOR RETAIL'!$D$5)+'[2]MARK UP FOR RETAIL'!$G$5</f>
        <v>2464.0200000000004</v>
      </c>
      <c r="F38" s="70"/>
      <c r="G38" s="768">
        <f>(('[2]TITAN 800'!U38*'[2]MARK UP FOR RETAIL'!$D$14)*'[2]MARK UP FOR RETAIL'!$D$11)*'[2]MARK UP FOR RETAIL'!$D$5</f>
        <v>1025.46</v>
      </c>
      <c r="H38" s="576"/>
      <c r="I38" s="576"/>
      <c r="J38" s="576"/>
      <c r="K38" s="577"/>
    </row>
    <row r="39" spans="1:11" ht="15.75">
      <c r="A39" s="103" t="s">
        <v>176</v>
      </c>
      <c r="B39" s="55">
        <v>2</v>
      </c>
      <c r="C39" s="55">
        <v>1</v>
      </c>
      <c r="D39" s="398"/>
      <c r="E39" s="83">
        <f>((('[2]TITAN 800'!S39*'[2]MARK UP FOR RETAIL'!$D$14)*'[2]MARK UP FOR RETAIL'!$D$11)*'[2]MARK UP FOR RETAIL'!$D$5)+'[2]MARK UP FOR RETAIL'!$G$5</f>
        <v>2836.62</v>
      </c>
      <c r="F39" s="70"/>
      <c r="G39" s="768">
        <f>(('[2]TITAN 800'!U39*'[2]MARK UP FOR RETAIL'!$D$14)*'[2]MARK UP FOR RETAIL'!$D$11)*'[2]MARK UP FOR RETAIL'!$D$5</f>
        <v>1158.3000000000002</v>
      </c>
      <c r="H39" s="576"/>
      <c r="I39" s="576"/>
      <c r="J39" s="576"/>
      <c r="K39" s="577"/>
    </row>
    <row r="40" spans="1:11" ht="15.75">
      <c r="A40" s="103" t="s">
        <v>177</v>
      </c>
      <c r="B40" s="55">
        <v>2</v>
      </c>
      <c r="C40" s="55">
        <v>1</v>
      </c>
      <c r="D40" s="398"/>
      <c r="E40" s="83">
        <f>((('[2]TITAN 800'!S40*'[2]MARK UP FOR RETAIL'!$D$14)*'[2]MARK UP FOR RETAIL'!$D$11)*'[2]MARK UP FOR RETAIL'!$D$5)+'[2]MARK UP FOR RETAIL'!$G$5</f>
        <v>3163.86</v>
      </c>
      <c r="F40" s="70"/>
      <c r="G40" s="768">
        <f>(('[2]TITAN 800'!U40*'[2]MARK UP FOR RETAIL'!$D$14)*'[2]MARK UP FOR RETAIL'!$D$11)*'[2]MARK UP FOR RETAIL'!$D$5</f>
        <v>1305.72</v>
      </c>
      <c r="H40" s="576"/>
      <c r="I40" s="576"/>
      <c r="J40" s="576"/>
      <c r="K40" s="577"/>
    </row>
    <row r="41" spans="1:11" ht="16.5" thickBot="1">
      <c r="A41" s="104" t="s">
        <v>178</v>
      </c>
      <c r="B41" s="73">
        <v>4</v>
      </c>
      <c r="C41" s="73">
        <v>1</v>
      </c>
      <c r="D41" s="399"/>
      <c r="E41" s="85">
        <f>((('[2]TITAN 800'!S41*'[2]MARK UP FOR RETAIL'!$D$14)*'[2]MARK UP FOR RETAIL'!$D$11)*'[2]MARK UP FOR RETAIL'!$D$5)+'[2]MARK UP FOR RETAIL'!$G$5</f>
        <v>3565.62</v>
      </c>
      <c r="F41" s="125"/>
      <c r="G41" s="769">
        <f>(('[2]TITAN 800'!U41*'[2]MARK UP FOR RETAIL'!$D$14)*'[2]MARK UP FOR RETAIL'!$D$11)*'[2]MARK UP FOR RETAIL'!$D$5</f>
        <v>1482.3000000000002</v>
      </c>
      <c r="H41" s="578"/>
      <c r="I41" s="578"/>
      <c r="J41" s="578"/>
      <c r="K41" s="579"/>
    </row>
  </sheetData>
  <mergeCells count="48">
    <mergeCell ref="J10:K10"/>
    <mergeCell ref="J6:K6"/>
    <mergeCell ref="J9:K9"/>
    <mergeCell ref="J8:K8"/>
    <mergeCell ref="J7:K7"/>
    <mergeCell ref="A18:D18"/>
    <mergeCell ref="E18:F18"/>
    <mergeCell ref="A16:D16"/>
    <mergeCell ref="D28:E32"/>
    <mergeCell ref="D37:D41"/>
    <mergeCell ref="J18:K18"/>
    <mergeCell ref="J17:K17"/>
    <mergeCell ref="J16:K16"/>
    <mergeCell ref="A23:K24"/>
    <mergeCell ref="A25:E26"/>
    <mergeCell ref="G25:K26"/>
    <mergeCell ref="G34:K35"/>
    <mergeCell ref="G40:K40"/>
    <mergeCell ref="G39:K39"/>
    <mergeCell ref="G38:K38"/>
    <mergeCell ref="G37:K37"/>
    <mergeCell ref="G36:K36"/>
    <mergeCell ref="G41:K41"/>
    <mergeCell ref="E11:F11"/>
    <mergeCell ref="E12:F12"/>
    <mergeCell ref="E13:F13"/>
    <mergeCell ref="E14:F14"/>
    <mergeCell ref="J11:K11"/>
    <mergeCell ref="J15:K15"/>
    <mergeCell ref="J13:K13"/>
    <mergeCell ref="J12:K12"/>
    <mergeCell ref="J14:K14"/>
    <mergeCell ref="E3:G5"/>
    <mergeCell ref="E9:F9"/>
    <mergeCell ref="A15:C15"/>
    <mergeCell ref="E15:F15"/>
    <mergeCell ref="A1:K1"/>
    <mergeCell ref="A3:D5"/>
    <mergeCell ref="J4:K5"/>
    <mergeCell ref="E6:F6"/>
    <mergeCell ref="I6:I18"/>
    <mergeCell ref="D7:D15"/>
    <mergeCell ref="E7:F7"/>
    <mergeCell ref="E8:F8"/>
    <mergeCell ref="E16:F16"/>
    <mergeCell ref="A17:D17"/>
    <mergeCell ref="E17:G17"/>
    <mergeCell ref="E10:F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7" workbookViewId="0">
      <selection sqref="A1:I33"/>
    </sheetView>
  </sheetViews>
  <sheetFormatPr defaultRowHeight="15"/>
  <cols>
    <col min="5" max="5" width="12.42578125" customWidth="1"/>
    <col min="6" max="6" width="12" customWidth="1"/>
  </cols>
  <sheetData>
    <row r="1" spans="1:9" ht="37.5">
      <c r="A1" s="582" t="s">
        <v>190</v>
      </c>
      <c r="B1" s="583"/>
      <c r="C1" s="583"/>
      <c r="D1" s="583"/>
      <c r="E1" s="583"/>
      <c r="F1" s="583"/>
      <c r="G1" s="583"/>
      <c r="H1" s="583"/>
      <c r="I1" s="584"/>
    </row>
    <row r="2" spans="1:9" ht="37.5" customHeight="1">
      <c r="A2" s="573" t="s">
        <v>1</v>
      </c>
      <c r="B2" s="574"/>
      <c r="C2" s="574"/>
      <c r="D2" s="574"/>
      <c r="E2" s="2"/>
      <c r="F2" s="2"/>
      <c r="G2" s="2"/>
      <c r="H2" s="2"/>
      <c r="I2" s="2"/>
    </row>
    <row r="3" spans="1:9" ht="15" customHeight="1">
      <c r="A3" s="574"/>
      <c r="B3" s="574"/>
      <c r="C3" s="574"/>
      <c r="D3" s="574"/>
      <c r="E3" s="303" t="s">
        <v>2</v>
      </c>
      <c r="F3" s="304"/>
      <c r="G3" s="305"/>
      <c r="H3" s="585"/>
      <c r="I3" s="372"/>
    </row>
    <row r="4" spans="1:9" ht="15" customHeight="1">
      <c r="A4" s="559"/>
      <c r="B4" s="559"/>
      <c r="C4" s="559"/>
      <c r="D4" s="559"/>
      <c r="E4" s="306"/>
      <c r="F4" s="307"/>
      <c r="G4" s="308"/>
      <c r="H4" s="586"/>
      <c r="I4" s="310"/>
    </row>
    <row r="5" spans="1:9" ht="63.75">
      <c r="A5" s="15" t="s">
        <v>43</v>
      </c>
      <c r="B5" s="54" t="s">
        <v>507</v>
      </c>
      <c r="C5" s="54" t="s">
        <v>52</v>
      </c>
      <c r="D5" s="54" t="s">
        <v>6</v>
      </c>
      <c r="E5" s="54" t="s">
        <v>191</v>
      </c>
      <c r="F5" s="54" t="s">
        <v>54</v>
      </c>
      <c r="G5" s="376"/>
      <c r="H5" s="849" t="s">
        <v>3</v>
      </c>
      <c r="I5" s="850"/>
    </row>
    <row r="6" spans="1:9" ht="15.75" customHeight="1">
      <c r="A6" s="102" t="s">
        <v>175</v>
      </c>
      <c r="B6" s="55">
        <v>2</v>
      </c>
      <c r="C6" s="55">
        <v>1</v>
      </c>
      <c r="D6" s="365" t="s">
        <v>55</v>
      </c>
      <c r="E6" s="122">
        <f>((('[2]THE EDGE 800'!AA6*'[2]MARK UP FOR RETAIL'!$D$11)*'[2]MARK UP FOR RETAIL'!$D$9)*'[2]MARK UP FOR RETAIL'!$D$5)+'[2]MARK UP FOR RETAIL'!$G$5</f>
        <v>2258.2800000000002</v>
      </c>
      <c r="F6" s="122">
        <f>((('[2]THE EDGE 800'!AB6*'[2]MARK UP FOR RETAIL'!$D$11)*'[2]MARK UP FOR RETAIL'!$D$9)*'[2]MARK UP FOR RETAIL'!$D$5)+'[2]MARK UP FOR RETAIL'!$G$5</f>
        <v>2596.86</v>
      </c>
      <c r="G6" s="377"/>
      <c r="H6" s="423">
        <f>('[2]THE EDGE 800'!AD6*'[2]MARK UP FOR RETAIL'!$D$11)*'[2]MARK UP FOR RETAIL'!$D$5</f>
        <v>818.1</v>
      </c>
      <c r="I6" s="424"/>
    </row>
    <row r="7" spans="1:9" ht="15.75">
      <c r="A7" s="102" t="s">
        <v>176</v>
      </c>
      <c r="B7" s="55">
        <v>2</v>
      </c>
      <c r="C7" s="55">
        <v>1</v>
      </c>
      <c r="D7" s="365"/>
      <c r="E7" s="122">
        <f>((('[2]THE EDGE 800'!AA7*'[2]MARK UP FOR RETAIL'!$D$11)*'[2]MARK UP FOR RETAIL'!$D$9)*'[2]MARK UP FOR RETAIL'!$D$5)+'[2]MARK UP FOR RETAIL'!$G$5</f>
        <v>2564.46</v>
      </c>
      <c r="F7" s="122">
        <f>((('[2]THE EDGE 800'!AB7*'[2]MARK UP FOR RETAIL'!$D$11)*'[2]MARK UP FOR RETAIL'!$D$9)*'[2]MARK UP FOR RETAIL'!$D$5)+'[2]MARK UP FOR RETAIL'!$G$5</f>
        <v>2948.4</v>
      </c>
      <c r="G7" s="377"/>
      <c r="H7" s="423">
        <f>('[2]THE EDGE 800'!AD7*'[2]MARK UP FOR RETAIL'!$D$11)*'[2]MARK UP FOR RETAIL'!$D$5</f>
        <v>907.2</v>
      </c>
      <c r="I7" s="424"/>
    </row>
    <row r="8" spans="1:9" ht="15.75">
      <c r="A8" s="102" t="s">
        <v>177</v>
      </c>
      <c r="B8" s="55">
        <v>2</v>
      </c>
      <c r="C8" s="55">
        <v>1</v>
      </c>
      <c r="D8" s="365"/>
      <c r="E8" s="122">
        <f>((('[2]THE EDGE 800'!AA8*'[2]MARK UP FOR RETAIL'!$D$11)*'[2]MARK UP FOR RETAIL'!$D$9)*'[2]MARK UP FOR RETAIL'!$D$5)+'[2]MARK UP FOR RETAIL'!$G$5</f>
        <v>2869.02</v>
      </c>
      <c r="F8" s="122">
        <f>((('[2]THE EDGE 800'!AB8*'[2]MARK UP FOR RETAIL'!$D$11)*'[2]MARK UP FOR RETAIL'!$D$9)*'[2]MARK UP FOR RETAIL'!$D$5)+'[2]MARK UP FOR RETAIL'!$G$5</f>
        <v>3296.7000000000003</v>
      </c>
      <c r="G8" s="377"/>
      <c r="H8" s="423">
        <f>('[2]THE EDGE 800'!AD8*'[2]MARK UP FOR RETAIL'!$D$11)*'[2]MARK UP FOR RETAIL'!$D$5</f>
        <v>1001.1600000000001</v>
      </c>
      <c r="I8" s="424"/>
    </row>
    <row r="9" spans="1:9" ht="15.75">
      <c r="A9" s="102" t="s">
        <v>178</v>
      </c>
      <c r="B9" s="55">
        <v>2</v>
      </c>
      <c r="C9" s="55">
        <v>1</v>
      </c>
      <c r="D9" s="365"/>
      <c r="E9" s="122">
        <f>((('[2]THE EDGE 800'!AA9*'[2]MARK UP FOR RETAIL'!$D$11)*'[2]MARK UP FOR RETAIL'!$D$9)*'[2]MARK UP FOR RETAIL'!$D$5)+'[2]MARK UP FOR RETAIL'!$G$5</f>
        <v>3178.4400000000005</v>
      </c>
      <c r="F9" s="122">
        <f>((('[2]THE EDGE 800'!AB9*'[2]MARK UP FOR RETAIL'!$D$11)*'[2]MARK UP FOR RETAIL'!$D$9)*'[2]MARK UP FOR RETAIL'!$D$5)+'[2]MARK UP FOR RETAIL'!$G$5</f>
        <v>3654.72</v>
      </c>
      <c r="G9" s="377"/>
      <c r="H9" s="423">
        <f>('[2]THE EDGE 800'!AD9*'[2]MARK UP FOR RETAIL'!$D$11)*'[2]MARK UP FOR RETAIL'!$D$5</f>
        <v>1109.7</v>
      </c>
      <c r="I9" s="424"/>
    </row>
    <row r="10" spans="1:9" ht="15.75">
      <c r="A10" s="102" t="s">
        <v>179</v>
      </c>
      <c r="B10" s="55">
        <v>2</v>
      </c>
      <c r="C10" s="55">
        <v>1</v>
      </c>
      <c r="D10" s="365"/>
      <c r="E10" s="122">
        <f>((('[2]THE EDGE 800'!AA10*'[2]MARK UP FOR RETAIL'!$D$11)*'[2]MARK UP FOR RETAIL'!$D$9)*'[2]MARK UP FOR RETAIL'!$D$5)+'[2]MARK UP FOR RETAIL'!$G$5</f>
        <v>3499.2000000000003</v>
      </c>
      <c r="F10" s="122">
        <f>((('[2]THE EDGE 800'!AB10*'[2]MARK UP FOR RETAIL'!$D$11)*'[2]MARK UP FOR RETAIL'!$D$9)*'[2]MARK UP FOR RETAIL'!$D$5)+'[2]MARK UP FOR RETAIL'!$G$5</f>
        <v>4025.7000000000003</v>
      </c>
      <c r="G10" s="377"/>
      <c r="H10" s="423">
        <f>('[2]THE EDGE 800'!AD10*'[2]MARK UP FOR RETAIL'!$D$11)*'[2]MARK UP FOR RETAIL'!$D$5</f>
        <v>1198.8000000000002</v>
      </c>
      <c r="I10" s="424"/>
    </row>
    <row r="11" spans="1:9" ht="15.75">
      <c r="A11" s="102" t="s">
        <v>180</v>
      </c>
      <c r="B11" s="55">
        <v>2</v>
      </c>
      <c r="C11" s="55">
        <v>1</v>
      </c>
      <c r="D11" s="365"/>
      <c r="E11" s="122">
        <f>((('[2]THE EDGE 800'!AA11*'[2]MARK UP FOR RETAIL'!$D$11)*'[2]MARK UP FOR RETAIL'!$D$9)*'[2]MARK UP FOR RETAIL'!$D$5)+'[2]MARK UP FOR RETAIL'!$G$5</f>
        <v>3824.82</v>
      </c>
      <c r="F11" s="122">
        <f>((('[2]THE EDGE 800'!AB11*'[2]MARK UP FOR RETAIL'!$D$11)*'[2]MARK UP FOR RETAIL'!$D$9)*'[2]MARK UP FOR RETAIL'!$D$5)+'[2]MARK UP FOR RETAIL'!$G$5</f>
        <v>4396.68</v>
      </c>
      <c r="G11" s="377"/>
      <c r="H11" s="423">
        <f>('[2]THE EDGE 800'!AD11*'[2]MARK UP FOR RETAIL'!$D$11)*'[2]MARK UP FOR RETAIL'!$D$5</f>
        <v>1302.48</v>
      </c>
      <c r="I11" s="424"/>
    </row>
    <row r="12" spans="1:9" ht="15.75">
      <c r="A12" s="102" t="s">
        <v>181</v>
      </c>
      <c r="B12" s="55">
        <v>2</v>
      </c>
      <c r="C12" s="55">
        <v>1</v>
      </c>
      <c r="D12" s="365"/>
      <c r="E12" s="122">
        <f>((('[2]THE EDGE 800'!AA12*'[2]MARK UP FOR RETAIL'!$D$11)*'[2]MARK UP FOR RETAIL'!$D$9)*'[2]MARK UP FOR RETAIL'!$D$5)+'[2]MARK UP FOR RETAIL'!$G$5</f>
        <v>4171.5</v>
      </c>
      <c r="F12" s="122">
        <f>((('[2]THE EDGE 800'!AB12*'[2]MARK UP FOR RETAIL'!$D$11)*'[2]MARK UP FOR RETAIL'!$D$9)*'[2]MARK UP FOR RETAIL'!$D$5)+'[2]MARK UP FOR RETAIL'!$G$5</f>
        <v>4793.58</v>
      </c>
      <c r="G12" s="377"/>
      <c r="H12" s="423">
        <f>('[2]THE EDGE 800'!AD12*'[2]MARK UP FOR RETAIL'!$D$11)*'[2]MARK UP FOR RETAIL'!$D$5</f>
        <v>1394.8200000000002</v>
      </c>
      <c r="I12" s="424"/>
    </row>
    <row r="13" spans="1:9" ht="15.75" customHeight="1">
      <c r="A13" s="378" t="s">
        <v>56</v>
      </c>
      <c r="B13" s="378"/>
      <c r="C13" s="378"/>
      <c r="D13" s="378"/>
      <c r="E13" s="335">
        <f>(('[2]THE EDGE 800'!AA13*'[2]MARK UP FOR RETAIL'!$D$11)*'[2]MARK UP FOR RETAIL'!$D$9)*'[2]MARK UP FOR RETAIL'!$D$5</f>
        <v>281.88</v>
      </c>
      <c r="F13" s="337"/>
      <c r="G13" s="377"/>
      <c r="H13" s="423">
        <f>('[2]THE EDGE 800'!AD13*'[2]MARK UP FOR RETAIL'!$D$11)*'[2]MARK UP FOR RETAIL'!$D$5</f>
        <v>139.32000000000002</v>
      </c>
      <c r="I13" s="424"/>
    </row>
    <row r="16" spans="1:9">
      <c r="A16" s="126"/>
      <c r="B16" s="126"/>
      <c r="C16" s="126"/>
      <c r="D16" s="126"/>
      <c r="E16" s="126"/>
      <c r="F16" s="126"/>
      <c r="G16" s="126"/>
      <c r="H16" s="126"/>
      <c r="I16" s="126"/>
    </row>
    <row r="17" spans="1:9" ht="15" customHeight="1">
      <c r="A17" s="581" t="s">
        <v>192</v>
      </c>
      <c r="B17" s="581"/>
      <c r="C17" s="581"/>
      <c r="D17" s="581"/>
      <c r="E17" s="581"/>
      <c r="F17" s="581"/>
      <c r="G17" s="581"/>
      <c r="H17" s="581"/>
      <c r="I17" s="581"/>
    </row>
    <row r="18" spans="1:9" ht="15" customHeight="1">
      <c r="A18" s="371"/>
      <c r="B18" s="371"/>
      <c r="C18" s="371"/>
      <c r="D18" s="371"/>
      <c r="E18" s="371"/>
      <c r="F18" s="371"/>
      <c r="G18" s="371"/>
      <c r="H18" s="371"/>
      <c r="I18" s="371"/>
    </row>
    <row r="19" spans="1:9" ht="15" customHeight="1">
      <c r="A19" s="371"/>
      <c r="B19" s="371"/>
      <c r="C19" s="371"/>
      <c r="D19" s="371"/>
      <c r="E19" s="371"/>
      <c r="F19" s="371"/>
      <c r="G19" s="371"/>
      <c r="H19" s="371"/>
      <c r="I19" s="371"/>
    </row>
    <row r="20" spans="1:9" ht="20.25">
      <c r="A20" s="47" t="s">
        <v>58</v>
      </c>
      <c r="B20" s="48"/>
      <c r="C20" s="48"/>
      <c r="D20" s="48"/>
      <c r="E20" s="48"/>
      <c r="F20" s="47"/>
      <c r="G20" s="49"/>
      <c r="H20" s="49"/>
      <c r="I20" s="49"/>
    </row>
    <row r="21" spans="1:9" ht="20.25">
      <c r="A21" s="47" t="s">
        <v>59</v>
      </c>
      <c r="B21" s="48"/>
      <c r="C21" s="48"/>
      <c r="D21" s="48"/>
      <c r="E21" s="48"/>
      <c r="F21" s="47"/>
      <c r="G21" s="49"/>
      <c r="H21" s="49"/>
      <c r="I21" s="49"/>
    </row>
    <row r="22" spans="1:9" ht="20.25">
      <c r="A22" s="50" t="s">
        <v>193</v>
      </c>
      <c r="B22" s="48"/>
      <c r="C22" s="48"/>
      <c r="D22" s="48"/>
      <c r="E22" s="48"/>
      <c r="F22" s="47"/>
      <c r="G22" s="49"/>
      <c r="H22" s="49"/>
      <c r="I22" s="49"/>
    </row>
    <row r="23" spans="1:9" ht="20.25">
      <c r="A23" s="50" t="s">
        <v>194</v>
      </c>
      <c r="B23" s="48"/>
      <c r="C23" s="48"/>
      <c r="D23" s="48"/>
      <c r="E23" s="48"/>
      <c r="F23" s="47"/>
      <c r="G23" s="49"/>
      <c r="H23" s="49"/>
      <c r="I23" s="49"/>
    </row>
    <row r="24" spans="1:9" ht="15.75">
      <c r="A24" s="50" t="s">
        <v>61</v>
      </c>
      <c r="B24" s="51"/>
      <c r="C24" s="51"/>
      <c r="D24" s="52"/>
      <c r="E24" s="52"/>
      <c r="F24" s="50"/>
      <c r="G24" s="45"/>
      <c r="H24" s="45"/>
      <c r="I24" s="45"/>
    </row>
    <row r="25" spans="1:9" ht="15.75">
      <c r="A25" s="50" t="s">
        <v>497</v>
      </c>
      <c r="B25" s="51"/>
      <c r="C25" s="51"/>
      <c r="D25" s="52"/>
      <c r="E25" s="52"/>
      <c r="F25" s="50"/>
      <c r="G25" s="45"/>
      <c r="H25" s="45"/>
      <c r="I25" s="45"/>
    </row>
    <row r="26" spans="1:9" ht="15.75">
      <c r="A26" s="50" t="s">
        <v>62</v>
      </c>
      <c r="B26" s="51"/>
      <c r="C26" s="51"/>
      <c r="D26" s="52"/>
      <c r="E26" s="52"/>
      <c r="F26" s="50"/>
      <c r="G26" s="45"/>
      <c r="H26" s="45"/>
      <c r="I26" s="45"/>
    </row>
    <row r="27" spans="1:9" ht="15.75">
      <c r="A27" s="50" t="s">
        <v>63</v>
      </c>
    </row>
    <row r="28" spans="1:9" ht="15.75">
      <c r="A28" s="50" t="s">
        <v>64</v>
      </c>
    </row>
    <row r="31" spans="1:9" ht="15" customHeight="1">
      <c r="A31" s="580" t="s">
        <v>498</v>
      </c>
      <c r="B31" s="580"/>
      <c r="C31" s="580"/>
      <c r="D31" s="580"/>
      <c r="E31" s="580"/>
      <c r="F31" s="580"/>
      <c r="G31" s="580"/>
      <c r="H31" s="580"/>
      <c r="I31" s="580"/>
    </row>
    <row r="32" spans="1:9" ht="15" customHeight="1">
      <c r="A32" s="580"/>
      <c r="B32" s="580"/>
      <c r="C32" s="580"/>
      <c r="D32" s="580"/>
      <c r="E32" s="580"/>
      <c r="F32" s="580"/>
      <c r="G32" s="580"/>
      <c r="H32" s="580"/>
      <c r="I32" s="580"/>
    </row>
    <row r="33" spans="1:9" ht="15" customHeight="1">
      <c r="A33" s="580"/>
      <c r="B33" s="580"/>
      <c r="C33" s="580"/>
      <c r="D33" s="580"/>
      <c r="E33" s="580"/>
      <c r="F33" s="580"/>
      <c r="G33" s="580"/>
      <c r="H33" s="580"/>
      <c r="I33" s="580"/>
    </row>
  </sheetData>
  <mergeCells count="19">
    <mergeCell ref="H10:I10"/>
    <mergeCell ref="H9:I9"/>
    <mergeCell ref="H8:I8"/>
    <mergeCell ref="A31:I33"/>
    <mergeCell ref="A17:I19"/>
    <mergeCell ref="A1:I1"/>
    <mergeCell ref="A2:D4"/>
    <mergeCell ref="E3:G4"/>
    <mergeCell ref="H3:I4"/>
    <mergeCell ref="G5:G13"/>
    <mergeCell ref="D6:D12"/>
    <mergeCell ref="A13:D13"/>
    <mergeCell ref="E13:F13"/>
    <mergeCell ref="H7:I7"/>
    <mergeCell ref="H6:I6"/>
    <mergeCell ref="H5:I5"/>
    <mergeCell ref="H13:I13"/>
    <mergeCell ref="H12:I12"/>
    <mergeCell ref="H11:I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29"/>
    </sheetView>
  </sheetViews>
  <sheetFormatPr defaultRowHeight="15"/>
  <cols>
    <col min="1" max="16384" width="9.140625" style="10"/>
  </cols>
  <sheetData>
    <row r="1" spans="1:11" ht="45.75">
      <c r="A1" s="587" t="s">
        <v>195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1" ht="15" customHeight="1">
      <c r="A2" s="557" t="s">
        <v>1</v>
      </c>
      <c r="B2" s="557"/>
      <c r="C2" s="557"/>
      <c r="D2" s="557"/>
      <c r="E2"/>
      <c r="F2"/>
      <c r="G2"/>
      <c r="H2"/>
      <c r="I2"/>
      <c r="J2"/>
      <c r="K2"/>
    </row>
    <row r="3" spans="1:11" ht="15" customHeight="1">
      <c r="A3" s="557"/>
      <c r="B3" s="557"/>
      <c r="C3" s="557"/>
      <c r="D3" s="557"/>
      <c r="E3"/>
      <c r="F3"/>
      <c r="G3"/>
      <c r="H3"/>
      <c r="I3"/>
      <c r="J3"/>
      <c r="K3"/>
    </row>
    <row r="4" spans="1:11" ht="15" customHeight="1">
      <c r="A4" s="557"/>
      <c r="B4" s="557"/>
      <c r="C4" s="557"/>
      <c r="D4" s="557"/>
      <c r="E4" s="362" t="s">
        <v>136</v>
      </c>
      <c r="F4" s="406"/>
      <c r="G4" s="363"/>
      <c r="H4" s="13"/>
      <c r="I4"/>
      <c r="J4" s="309"/>
      <c r="K4" s="410"/>
    </row>
    <row r="5" spans="1:11" ht="15" customHeight="1">
      <c r="A5" s="588"/>
      <c r="B5" s="588"/>
      <c r="C5" s="588"/>
      <c r="D5" s="588"/>
      <c r="E5" s="514"/>
      <c r="F5" s="515"/>
      <c r="G5" s="516"/>
      <c r="H5" s="13"/>
      <c r="I5"/>
      <c r="J5" s="517"/>
      <c r="K5" s="517"/>
    </row>
    <row r="6" spans="1:11" ht="47.25" customHeight="1">
      <c r="A6" s="15" t="s">
        <v>43</v>
      </c>
      <c r="B6" s="311" t="s">
        <v>5</v>
      </c>
      <c r="C6" s="312"/>
      <c r="D6" s="54" t="s">
        <v>6</v>
      </c>
      <c r="E6" s="388" t="s">
        <v>137</v>
      </c>
      <c r="F6" s="388"/>
      <c r="G6" s="388"/>
      <c r="H6" s="54" t="s">
        <v>10</v>
      </c>
      <c r="I6" s="93"/>
      <c r="J6" s="849" t="s">
        <v>3</v>
      </c>
      <c r="K6" s="850"/>
    </row>
    <row r="7" spans="1:11" ht="15.75" customHeight="1">
      <c r="A7" s="102" t="s">
        <v>174</v>
      </c>
      <c r="B7" s="316">
        <v>1</v>
      </c>
      <c r="C7" s="317"/>
      <c r="D7" s="318" t="s">
        <v>44</v>
      </c>
      <c r="E7" s="335">
        <f>((('[2]8'' FEATURED DWARF WALL '!R7*'[2]MARK UP FOR RETAIL'!$D$9)*'[2]MARK UP FOR RETAIL'!$D$11)*'[2]MARK UP FOR RETAIL'!$D$5)+'[2]MARK UP FOR RETAIL'!$G$5</f>
        <v>1087.02</v>
      </c>
      <c r="F7" s="336"/>
      <c r="G7" s="337"/>
      <c r="H7" s="43">
        <f>(('[2]8'' FEATURED DWARF WALL '!U7*'[2]MARK UP FOR RETAIL'!$D$10)*'[2]MARK UP FOR RETAIL'!$D$11)*'[2]MARK UP FOR RETAIL'!$D$7</f>
        <v>157.13999999999999</v>
      </c>
      <c r="I7" s="127"/>
      <c r="J7" s="423">
        <f>('[2]8'' FEATURED DWARF WALL '!W7*'[2]MARK UP FOR RETAIL'!$D$11)*'[2]MARK UP FOR RETAIL'!$D$5</f>
        <v>366.12</v>
      </c>
      <c r="K7" s="424"/>
    </row>
    <row r="8" spans="1:11" ht="15.75">
      <c r="A8" s="102" t="s">
        <v>175</v>
      </c>
      <c r="B8" s="316">
        <v>2</v>
      </c>
      <c r="C8" s="317"/>
      <c r="D8" s="319"/>
      <c r="E8" s="335">
        <f>((('[2]8'' FEATURED DWARF WALL '!R8*'[2]MARK UP FOR RETAIL'!$D$9)*'[2]MARK UP FOR RETAIL'!$D$11)*'[2]MARK UP FOR RETAIL'!$D$5)+'[2]MARK UP FOR RETAIL'!$G$5</f>
        <v>1252.26</v>
      </c>
      <c r="F8" s="336"/>
      <c r="G8" s="337"/>
      <c r="H8" s="43">
        <f>(('[2]8'' FEATURED DWARF WALL '!U8*'[2]MARK UP FOR RETAIL'!$D$10)*'[2]MARK UP FOR RETAIL'!$D$11)*'[2]MARK UP FOR RETAIL'!$D$7</f>
        <v>174.96</v>
      </c>
      <c r="I8" s="127"/>
      <c r="J8" s="423">
        <f>('[2]8'' FEATURED DWARF WALL '!W8*'[2]MARK UP FOR RETAIL'!$D$11)*'[2]MARK UP FOR RETAIL'!$D$5</f>
        <v>450.35999999999996</v>
      </c>
      <c r="K8" s="424"/>
    </row>
    <row r="9" spans="1:11" ht="15.75">
      <c r="A9" s="102" t="s">
        <v>176</v>
      </c>
      <c r="B9" s="316">
        <v>2</v>
      </c>
      <c r="C9" s="317"/>
      <c r="D9" s="319"/>
      <c r="E9" s="335">
        <f>((('[2]8'' FEATURED DWARF WALL '!R9*'[2]MARK UP FOR RETAIL'!$D$9)*'[2]MARK UP FOR RETAIL'!$D$11)*'[2]MARK UP FOR RETAIL'!$D$5)+'[2]MARK UP FOR RETAIL'!$G$5</f>
        <v>1419.1200000000001</v>
      </c>
      <c r="F9" s="336"/>
      <c r="G9" s="337"/>
      <c r="H9" s="43">
        <f>(('[2]8'' FEATURED DWARF WALL '!U9*'[2]MARK UP FOR RETAIL'!$D$10)*'[2]MARK UP FOR RETAIL'!$D$11)*'[2]MARK UP FOR RETAIL'!$D$7</f>
        <v>189.54000000000002</v>
      </c>
      <c r="I9" s="127"/>
      <c r="J9" s="423">
        <f>('[2]8'' FEATURED DWARF WALL '!W9*'[2]MARK UP FOR RETAIL'!$D$11)*'[2]MARK UP FOR RETAIL'!$D$5</f>
        <v>536.22</v>
      </c>
      <c r="K9" s="424"/>
    </row>
    <row r="10" spans="1:11" ht="15.75">
      <c r="A10" s="102" t="s">
        <v>177</v>
      </c>
      <c r="B10" s="316">
        <v>2</v>
      </c>
      <c r="C10" s="317"/>
      <c r="D10" s="319"/>
      <c r="E10" s="335">
        <f>((('[2]8'' FEATURED DWARF WALL '!R10*'[2]MARK UP FOR RETAIL'!$D$9)*'[2]MARK UP FOR RETAIL'!$D$11)*'[2]MARK UP FOR RETAIL'!$D$5)+'[2]MARK UP FOR RETAIL'!$G$5</f>
        <v>1608.66</v>
      </c>
      <c r="F10" s="336"/>
      <c r="G10" s="337"/>
      <c r="H10" s="43">
        <f>(('[2]8'' FEATURED DWARF WALL '!U10*'[2]MARK UP FOR RETAIL'!$D$10)*'[2]MARK UP FOR RETAIL'!$D$11)*'[2]MARK UP FOR RETAIL'!$D$7</f>
        <v>204.12</v>
      </c>
      <c r="I10" s="127"/>
      <c r="J10" s="423">
        <f>('[2]8'' FEATURED DWARF WALL '!W10*'[2]MARK UP FOR RETAIL'!$D$11)*'[2]MARK UP FOR RETAIL'!$D$5</f>
        <v>623.70000000000005</v>
      </c>
      <c r="K10" s="424"/>
    </row>
    <row r="11" spans="1:11" ht="15.75">
      <c r="A11" s="102" t="s">
        <v>178</v>
      </c>
      <c r="B11" s="316">
        <v>3</v>
      </c>
      <c r="C11" s="317"/>
      <c r="D11" s="319"/>
      <c r="E11" s="335">
        <f>((('[2]8'' FEATURED DWARF WALL '!R11*'[2]MARK UP FOR RETAIL'!$D$9)*'[2]MARK UP FOR RETAIL'!$D$11)*'[2]MARK UP FOR RETAIL'!$D$5)+'[2]MARK UP FOR RETAIL'!$G$5</f>
        <v>1811.16</v>
      </c>
      <c r="F11" s="336"/>
      <c r="G11" s="337"/>
      <c r="H11" s="43">
        <f>(('[2]8'' FEATURED DWARF WALL '!U11*'[2]MARK UP FOR RETAIL'!$D$10)*'[2]MARK UP FOR RETAIL'!$D$11)*'[2]MARK UP FOR RETAIL'!$D$7</f>
        <v>218.70000000000002</v>
      </c>
      <c r="I11" s="127"/>
      <c r="J11" s="423">
        <f>('[2]8'' FEATURED DWARF WALL '!W11*'[2]MARK UP FOR RETAIL'!$D$11)*'[2]MARK UP FOR RETAIL'!$D$5</f>
        <v>712.80000000000007</v>
      </c>
      <c r="K11" s="424"/>
    </row>
    <row r="12" spans="1:11" ht="15.75">
      <c r="A12" s="102" t="s">
        <v>179</v>
      </c>
      <c r="B12" s="316">
        <v>4</v>
      </c>
      <c r="C12" s="317"/>
      <c r="D12" s="319"/>
      <c r="E12" s="335">
        <f>((('[2]8'' FEATURED DWARF WALL '!R12*'[2]MARK UP FOR RETAIL'!$D$9)*'[2]MARK UP FOR RETAIL'!$D$11)*'[2]MARK UP FOR RETAIL'!$D$5)+'[2]MARK UP FOR RETAIL'!$G$5</f>
        <v>2042.8200000000002</v>
      </c>
      <c r="F12" s="336"/>
      <c r="G12" s="337"/>
      <c r="H12" s="43">
        <f>(('[2]8'' FEATURED DWARF WALL '!U12*'[2]MARK UP FOR RETAIL'!$D$10)*'[2]MARK UP FOR RETAIL'!$D$11)*'[2]MARK UP FOR RETAIL'!$D$7</f>
        <v>239.76000000000002</v>
      </c>
      <c r="I12" s="127"/>
      <c r="J12" s="423">
        <f>('[2]8'' FEATURED DWARF WALL '!W12*'[2]MARK UP FOR RETAIL'!$D$11)*'[2]MARK UP FOR RETAIL'!$D$5</f>
        <v>829.44</v>
      </c>
      <c r="K12" s="424"/>
    </row>
    <row r="13" spans="1:11" ht="15.75">
      <c r="A13" s="102" t="s">
        <v>180</v>
      </c>
      <c r="B13" s="316">
        <v>5</v>
      </c>
      <c r="C13" s="317"/>
      <c r="D13" s="319"/>
      <c r="E13" s="335">
        <f>((('[2]8'' FEATURED DWARF WALL '!R13*'[2]MARK UP FOR RETAIL'!$D$9)*'[2]MARK UP FOR RETAIL'!$D$11)*'[2]MARK UP FOR RETAIL'!$D$5)+'[2]MARK UP FOR RETAIL'!$G$5</f>
        <v>2347.38</v>
      </c>
      <c r="F13" s="336"/>
      <c r="G13" s="337"/>
      <c r="H13" s="43">
        <f>(('[2]8'' FEATURED DWARF WALL '!U13*'[2]MARK UP FOR RETAIL'!$D$10)*'[2]MARK UP FOR RETAIL'!$D$11)*'[2]MARK UP FOR RETAIL'!$D$7</f>
        <v>255.96</v>
      </c>
      <c r="I13" s="127"/>
      <c r="J13" s="423">
        <f>('[2]8'' FEATURED DWARF WALL '!W13*'[2]MARK UP FOR RETAIL'!$D$11)*'[2]MARK UP FOR RETAIL'!$D$5</f>
        <v>981.72</v>
      </c>
      <c r="K13" s="424"/>
    </row>
    <row r="14" spans="1:11" ht="15.75">
      <c r="A14" s="102" t="s">
        <v>181</v>
      </c>
      <c r="B14" s="316">
        <v>6</v>
      </c>
      <c r="C14" s="317"/>
      <c r="D14" s="319"/>
      <c r="E14" s="335">
        <f>((('[2]8'' FEATURED DWARF WALL '!R14*'[2]MARK UP FOR RETAIL'!$D$9)*'[2]MARK UP FOR RETAIL'!$D$11)*'[2]MARK UP FOR RETAIL'!$D$5)+'[2]MARK UP FOR RETAIL'!$G$5</f>
        <v>2655.1800000000003</v>
      </c>
      <c r="F14" s="336"/>
      <c r="G14" s="337"/>
      <c r="H14" s="43">
        <f>(('[2]8'' FEATURED DWARF WALL '!U14*'[2]MARK UP FOR RETAIL'!$D$10)*'[2]MARK UP FOR RETAIL'!$D$11)*'[2]MARK UP FOR RETAIL'!$D$7</f>
        <v>272.16000000000003</v>
      </c>
      <c r="I14" s="127"/>
      <c r="J14" s="423">
        <f>('[2]8'' FEATURED DWARF WALL '!W14*'[2]MARK UP FOR RETAIL'!$D$11)*'[2]MARK UP FOR RETAIL'!$D$5</f>
        <v>1140.48</v>
      </c>
      <c r="K14" s="424"/>
    </row>
    <row r="15" spans="1:11" ht="15.75" customHeight="1">
      <c r="A15" s="338" t="s">
        <v>96</v>
      </c>
      <c r="B15" s="339"/>
      <c r="C15" s="339"/>
      <c r="D15" s="340"/>
      <c r="E15" s="335">
        <f>((('[2]8'' FEATURED DWARF WALL '!R15*'[2]MARK UP FOR RETAIL'!$D$9)*'[2]MARK UP FOR RETAIL'!$D$11)*'[2]MARK UP FOR RETAIL'!$D$5)</f>
        <v>374.22</v>
      </c>
      <c r="F15" s="336"/>
      <c r="G15" s="337"/>
      <c r="H15" s="43">
        <f>(('[2]8'' FEATURED DWARF WALL '!U15*'[2]MARK UP FOR RETAIL'!$D$10)*'[2]MARK UP FOR RETAIL'!$D$11)*'[2]MARK UP FOR RETAIL'!$D$7</f>
        <v>56.7</v>
      </c>
      <c r="I15" s="128"/>
      <c r="J15" s="423">
        <f>('[2]8'' FEATURED DWARF WALL '!W15*'[2]MARK UP FOR RETAIL'!$D$11)*'[2]MARK UP FOR RETAIL'!$D$5</f>
        <v>139.32000000000002</v>
      </c>
      <c r="K15" s="424"/>
    </row>
    <row r="16" spans="1:11">
      <c r="A16"/>
      <c r="B16"/>
      <c r="C16"/>
      <c r="D16"/>
      <c r="E16"/>
      <c r="F16"/>
      <c r="G16"/>
      <c r="H16"/>
      <c r="I16"/>
      <c r="J16"/>
      <c r="K16"/>
    </row>
    <row r="17" spans="1:11" ht="15" customHeight="1">
      <c r="A17" s="488" t="s">
        <v>138</v>
      </c>
      <c r="B17" s="488"/>
      <c r="C17" s="591" t="s">
        <v>196</v>
      </c>
      <c r="D17" s="591"/>
      <c r="E17"/>
      <c r="F17" s="594" t="s">
        <v>197</v>
      </c>
      <c r="G17" s="594"/>
      <c r="H17" s="594"/>
      <c r="I17" s="594"/>
      <c r="J17" s="594"/>
      <c r="K17" s="594"/>
    </row>
    <row r="18" spans="1:11" ht="15" customHeight="1">
      <c r="A18" s="488" t="s">
        <v>141</v>
      </c>
      <c r="B18" s="488"/>
      <c r="C18" s="591" t="s">
        <v>198</v>
      </c>
      <c r="D18" s="591"/>
      <c r="E18"/>
      <c r="F18" s="594"/>
      <c r="G18" s="594"/>
      <c r="H18" s="594"/>
      <c r="I18" s="594"/>
      <c r="J18" s="594"/>
      <c r="K18" s="594"/>
    </row>
    <row r="19" spans="1:11" ht="15" customHeight="1">
      <c r="A19" s="488" t="s">
        <v>143</v>
      </c>
      <c r="B19" s="488"/>
      <c r="C19" s="591" t="s">
        <v>144</v>
      </c>
      <c r="D19" s="591"/>
      <c r="E19" s="97"/>
      <c r="F19" s="594"/>
      <c r="G19" s="594"/>
      <c r="H19" s="594"/>
      <c r="I19" s="594"/>
      <c r="J19" s="594"/>
      <c r="K19" s="594"/>
    </row>
    <row r="20" spans="1:11">
      <c r="A20" s="492" t="s">
        <v>145</v>
      </c>
      <c r="B20" s="492"/>
      <c r="C20" s="592" t="s">
        <v>199</v>
      </c>
      <c r="D20" s="592"/>
      <c r="E20"/>
      <c r="F20" s="594"/>
      <c r="G20" s="594"/>
      <c r="H20" s="594"/>
      <c r="I20" s="594"/>
      <c r="J20" s="594"/>
      <c r="K20" s="594"/>
    </row>
    <row r="21" spans="1:11">
      <c r="A21" s="492" t="s">
        <v>147</v>
      </c>
      <c r="B21" s="492"/>
      <c r="C21" s="592" t="s">
        <v>200</v>
      </c>
      <c r="D21" s="592"/>
      <c r="E21"/>
      <c r="F21" s="594"/>
      <c r="G21" s="594"/>
      <c r="H21" s="594"/>
      <c r="I21" s="594"/>
      <c r="J21" s="594"/>
      <c r="K21" s="594"/>
    </row>
    <row r="22" spans="1:11">
      <c r="A22"/>
      <c r="B22"/>
      <c r="C22"/>
      <c r="D22"/>
      <c r="E22"/>
      <c r="F22" s="594"/>
      <c r="G22" s="594"/>
      <c r="H22" s="594"/>
      <c r="I22" s="594"/>
      <c r="J22" s="594"/>
      <c r="K22" s="594"/>
    </row>
    <row r="23" spans="1:11" ht="34.5" customHeight="1">
      <c r="A23"/>
      <c r="B23"/>
      <c r="C23"/>
      <c r="D23"/>
      <c r="E23"/>
      <c r="F23" s="594"/>
      <c r="G23" s="594"/>
      <c r="H23" s="594"/>
      <c r="I23" s="594"/>
      <c r="J23" s="594"/>
      <c r="K23" s="594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 ht="48.75" customHeight="1">
      <c r="A27" s="589" t="s">
        <v>149</v>
      </c>
      <c r="B27" s="590"/>
      <c r="C27" s="590"/>
      <c r="D27" s="590"/>
      <c r="E27" s="590"/>
      <c r="F27" s="590"/>
      <c r="G27" s="590"/>
      <c r="H27" s="590"/>
      <c r="I27" s="590"/>
      <c r="J27" s="590"/>
      <c r="K27" s="590"/>
    </row>
    <row r="28" spans="1:11" ht="15" customHeight="1">
      <c r="A28" s="593" t="s">
        <v>150</v>
      </c>
      <c r="B28" s="593"/>
      <c r="C28" s="593"/>
      <c r="D28" s="593"/>
      <c r="E28" s="593"/>
      <c r="F28" s="593"/>
      <c r="G28" s="593"/>
      <c r="H28" s="593"/>
      <c r="I28" s="593"/>
      <c r="J28" s="593"/>
      <c r="K28" s="593"/>
    </row>
    <row r="29" spans="1:11" ht="61.5" customHeight="1">
      <c r="A29" s="593"/>
      <c r="B29" s="593"/>
      <c r="C29" s="593"/>
      <c r="D29" s="593"/>
      <c r="E29" s="593"/>
      <c r="F29" s="593"/>
      <c r="G29" s="593"/>
      <c r="H29" s="593"/>
      <c r="I29" s="593"/>
      <c r="J29" s="593"/>
      <c r="K29" s="593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29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</sheetData>
  <mergeCells count="48">
    <mergeCell ref="A28:K29"/>
    <mergeCell ref="F17:K23"/>
    <mergeCell ref="J9:K9"/>
    <mergeCell ref="J8:K8"/>
    <mergeCell ref="J7:K7"/>
    <mergeCell ref="J13:K13"/>
    <mergeCell ref="J12:K12"/>
    <mergeCell ref="J11:K11"/>
    <mergeCell ref="J10:K10"/>
    <mergeCell ref="J15:K15"/>
    <mergeCell ref="J14:K14"/>
    <mergeCell ref="A27:K27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15:D15"/>
    <mergeCell ref="E15:G15"/>
    <mergeCell ref="D7:D14"/>
    <mergeCell ref="E7:G7"/>
    <mergeCell ref="B8:C8"/>
    <mergeCell ref="E8:G8"/>
    <mergeCell ref="B9:C9"/>
    <mergeCell ref="E9:G9"/>
    <mergeCell ref="B10:C10"/>
    <mergeCell ref="E10:G10"/>
    <mergeCell ref="B12:C12"/>
    <mergeCell ref="E12:G12"/>
    <mergeCell ref="B13:C13"/>
    <mergeCell ref="E13:G13"/>
    <mergeCell ref="B14:C14"/>
    <mergeCell ref="E14:G14"/>
    <mergeCell ref="E6:G6"/>
    <mergeCell ref="B7:C7"/>
    <mergeCell ref="B11:C11"/>
    <mergeCell ref="E11:G11"/>
    <mergeCell ref="A1:K1"/>
    <mergeCell ref="A2:D5"/>
    <mergeCell ref="E4:G5"/>
    <mergeCell ref="J4:K5"/>
    <mergeCell ref="B6:C6"/>
    <mergeCell ref="J6:K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K37"/>
    </sheetView>
  </sheetViews>
  <sheetFormatPr defaultRowHeight="15"/>
  <cols>
    <col min="1" max="5" width="9.140625" style="10"/>
    <col min="6" max="6" width="12.85546875" style="10" customWidth="1"/>
    <col min="7" max="16384" width="9.140625" style="10"/>
  </cols>
  <sheetData>
    <row r="1" spans="1:11" ht="45.75">
      <c r="A1" s="595" t="s">
        <v>201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</row>
    <row r="2" spans="1:11" ht="15.75">
      <c r="A2" s="99"/>
      <c r="B2" s="123"/>
      <c r="C2" s="123"/>
      <c r="D2" s="45"/>
      <c r="E2" s="99"/>
      <c r="F2" s="120"/>
      <c r="G2" s="120"/>
      <c r="H2" s="120"/>
      <c r="I2" s="120"/>
      <c r="J2" s="120"/>
      <c r="K2" s="120"/>
    </row>
    <row r="3" spans="1:11" ht="15" customHeight="1">
      <c r="A3" s="598" t="s">
        <v>1</v>
      </c>
      <c r="B3" s="598"/>
      <c r="C3" s="598"/>
      <c r="D3" s="598"/>
      <c r="E3" s="99"/>
      <c r="F3" s="45"/>
      <c r="G3" s="45"/>
      <c r="H3" s="45"/>
      <c r="I3" s="45"/>
      <c r="J3" s="45"/>
      <c r="K3" s="45"/>
    </row>
    <row r="4" spans="1:11" ht="15" customHeight="1">
      <c r="A4" s="598"/>
      <c r="B4" s="598"/>
      <c r="C4" s="598"/>
      <c r="D4" s="598"/>
      <c r="E4" s="600" t="s">
        <v>152</v>
      </c>
      <c r="F4" s="601"/>
      <c r="G4" s="14"/>
      <c r="H4" s="14"/>
      <c r="I4" s="14"/>
      <c r="J4" s="309"/>
      <c r="K4" s="410"/>
    </row>
    <row r="5" spans="1:11" ht="15" customHeight="1">
      <c r="A5" s="599"/>
      <c r="B5" s="599"/>
      <c r="C5" s="599"/>
      <c r="D5" s="599"/>
      <c r="E5" s="602"/>
      <c r="F5" s="603"/>
      <c r="G5" s="14"/>
      <c r="H5" s="14"/>
      <c r="I5" s="14"/>
      <c r="J5" s="411"/>
      <c r="K5" s="411"/>
    </row>
    <row r="6" spans="1:11" ht="51">
      <c r="A6" s="15" t="s">
        <v>43</v>
      </c>
      <c r="B6" s="54" t="s">
        <v>5</v>
      </c>
      <c r="C6" s="54" t="s">
        <v>104</v>
      </c>
      <c r="D6" s="54" t="s">
        <v>6</v>
      </c>
      <c r="E6" s="54" t="s">
        <v>8</v>
      </c>
      <c r="F6" s="54" t="s">
        <v>9</v>
      </c>
      <c r="G6" s="54" t="s">
        <v>10</v>
      </c>
      <c r="H6" s="100" t="s">
        <v>47</v>
      </c>
      <c r="I6" s="313"/>
      <c r="J6" s="849" t="s">
        <v>3</v>
      </c>
      <c r="K6" s="850"/>
    </row>
    <row r="7" spans="1:11" ht="15.75" customHeight="1">
      <c r="A7" s="102" t="s">
        <v>174</v>
      </c>
      <c r="B7" s="55">
        <v>1</v>
      </c>
      <c r="C7" s="55">
        <v>2</v>
      </c>
      <c r="D7" s="318" t="s">
        <v>14</v>
      </c>
      <c r="E7" s="122">
        <f>((('[2]THYME 8'!AO7*'[2]MARK UP FOR RETAIL'!$D$9)*'[2]MARK UP FOR RETAIL'!$D$11)*'[2]MARK UP FOR RETAIL'!$D$5)+'[2]MARK UP FOR RETAIL'!$G$5</f>
        <v>1443.42</v>
      </c>
      <c r="F7" s="122">
        <f>((('[2]THYME 8'!AP7*'[2]MARK UP FOR RETAIL'!$D$9)*'[2]MARK UP FOR RETAIL'!$D$11)*'[2]MARK UP FOR RETAIL'!$D$5)+'[2]MARK UP FOR RETAIL'!$G$5</f>
        <v>1850.04</v>
      </c>
      <c r="G7" s="43">
        <f>(('[2]THYME 8'!AQ7*'[2]MARK UP FOR RETAIL'!$D$10)*'[2]MARK UP FOR RETAIL'!$D$11)*'[2]MARK UP FOR RETAIL'!$D$7</f>
        <v>262.44</v>
      </c>
      <c r="H7" s="43">
        <f>('[2]THYME 8'!AR7*'[2]MARK UP FOR RETAIL'!$D$11)*'[2]MARK UP FOR RETAIL'!$D$5</f>
        <v>484.38000000000005</v>
      </c>
      <c r="I7" s="314"/>
      <c r="J7" s="423">
        <f>('[2]THYME 8'!AT7*'[2]MARK UP FOR RETAIL'!$D$11)*'[2]MARK UP FOR RETAIL'!$D$5</f>
        <v>860.21999999999991</v>
      </c>
      <c r="K7" s="424"/>
    </row>
    <row r="8" spans="1:11" ht="15.75">
      <c r="A8" s="102" t="s">
        <v>175</v>
      </c>
      <c r="B8" s="55">
        <v>2</v>
      </c>
      <c r="C8" s="55">
        <v>2</v>
      </c>
      <c r="D8" s="319"/>
      <c r="E8" s="122">
        <f>((('[2]THYME 8'!AO8*'[2]MARK UP FOR RETAIL'!$D$9)*'[2]MARK UP FOR RETAIL'!$D$11)*'[2]MARK UP FOR RETAIL'!$D$5)+'[2]MARK UP FOR RETAIL'!$G$5</f>
        <v>1665.36</v>
      </c>
      <c r="F8" s="122">
        <f>((('[2]THYME 8'!AP8*'[2]MARK UP FOR RETAIL'!$D$9)*'[2]MARK UP FOR RETAIL'!$D$11)*'[2]MARK UP FOR RETAIL'!$D$5)+'[2]MARK UP FOR RETAIL'!$G$5</f>
        <v>2146.5</v>
      </c>
      <c r="G8" s="43">
        <f>(('[2]THYME 8'!AQ8*'[2]MARK UP FOR RETAIL'!$D$10)*'[2]MARK UP FOR RETAIL'!$D$11)*'[2]MARK UP FOR RETAIL'!$D$7</f>
        <v>296.46000000000004</v>
      </c>
      <c r="H8" s="43">
        <f>('[2]THYME 8'!AR8*'[2]MARK UP FOR RETAIL'!$D$11)*'[2]MARK UP FOR RETAIL'!$D$5</f>
        <v>562.14</v>
      </c>
      <c r="I8" s="314"/>
      <c r="J8" s="423">
        <f>('[2]THYME 8'!AT8*'[2]MARK UP FOR RETAIL'!$D$11)*'[2]MARK UP FOR RETAIL'!$D$5</f>
        <v>986.58</v>
      </c>
      <c r="K8" s="424"/>
    </row>
    <row r="9" spans="1:11" ht="15.75">
      <c r="A9" s="102" t="s">
        <v>176</v>
      </c>
      <c r="B9" s="55">
        <v>2</v>
      </c>
      <c r="C9" s="55">
        <v>2</v>
      </c>
      <c r="D9" s="319"/>
      <c r="E9" s="122">
        <f>((('[2]THYME 8'!AO9*'[2]MARK UP FOR RETAIL'!$D$9)*'[2]MARK UP FOR RETAIL'!$D$11)*'[2]MARK UP FOR RETAIL'!$D$5)+'[2]MARK UP FOR RETAIL'!$G$5</f>
        <v>1866.24</v>
      </c>
      <c r="F9" s="122">
        <f>((('[2]THYME 8'!AP9*'[2]MARK UP FOR RETAIL'!$D$9)*'[2]MARK UP FOR RETAIL'!$D$11)*'[2]MARK UP FOR RETAIL'!$D$5)+'[2]MARK UP FOR RETAIL'!$G$5</f>
        <v>2420.2800000000002</v>
      </c>
      <c r="G9" s="43">
        <f>(('[2]THYME 8'!AQ9*'[2]MARK UP FOR RETAIL'!$D$10)*'[2]MARK UP FOR RETAIL'!$D$11)*'[2]MARK UP FOR RETAIL'!$D$7</f>
        <v>335.34</v>
      </c>
      <c r="H9" s="43">
        <f>('[2]THYME 8'!AR9*'[2]MARK UP FOR RETAIL'!$D$11)*'[2]MARK UP FOR RETAIL'!$D$5</f>
        <v>641.52</v>
      </c>
      <c r="I9" s="314"/>
      <c r="J9" s="423">
        <f>('[2]THYME 8'!AT9*'[2]MARK UP FOR RETAIL'!$D$11)*'[2]MARK UP FOR RETAIL'!$D$5</f>
        <v>1096.74</v>
      </c>
      <c r="K9" s="424"/>
    </row>
    <row r="10" spans="1:11" ht="15.75">
      <c r="A10" s="102" t="s">
        <v>177</v>
      </c>
      <c r="B10" s="55">
        <v>2</v>
      </c>
      <c r="C10" s="55">
        <v>2</v>
      </c>
      <c r="D10" s="319"/>
      <c r="E10" s="122">
        <f>((('[2]THYME 8'!AO10*'[2]MARK UP FOR RETAIL'!$D$9)*'[2]MARK UP FOR RETAIL'!$D$11)*'[2]MARK UP FOR RETAIL'!$D$5)+'[2]MARK UP FOR RETAIL'!$G$5</f>
        <v>2067.1200000000003</v>
      </c>
      <c r="F10" s="122">
        <f>((('[2]THYME 8'!AP10*'[2]MARK UP FOR RETAIL'!$D$9)*'[2]MARK UP FOR RETAIL'!$D$11)*'[2]MARK UP FOR RETAIL'!$D$5)+'[2]MARK UP FOR RETAIL'!$G$5</f>
        <v>2694.06</v>
      </c>
      <c r="G10" s="43">
        <f>(('[2]THYME 8'!AQ10*'[2]MARK UP FOR RETAIL'!$D$10)*'[2]MARK UP FOR RETAIL'!$D$11)*'[2]MARK UP FOR RETAIL'!$D$7</f>
        <v>372.6</v>
      </c>
      <c r="H10" s="43">
        <f>('[2]THYME 8'!AR10*'[2]MARK UP FOR RETAIL'!$D$11)*'[2]MARK UP FOR RETAIL'!$D$5</f>
        <v>719.28</v>
      </c>
      <c r="I10" s="314"/>
      <c r="J10" s="423">
        <f>('[2]THYME 8'!AT10*'[2]MARK UP FOR RETAIL'!$D$11)*'[2]MARK UP FOR RETAIL'!$D$5</f>
        <v>1274.94</v>
      </c>
      <c r="K10" s="424"/>
    </row>
    <row r="11" spans="1:11" ht="15.75">
      <c r="A11" s="102" t="s">
        <v>178</v>
      </c>
      <c r="B11" s="55">
        <v>4</v>
      </c>
      <c r="C11" s="55">
        <v>2</v>
      </c>
      <c r="D11" s="319"/>
      <c r="E11" s="122">
        <f>((('[2]THYME 8'!AO11*'[2]MARK UP FOR RETAIL'!$D$9)*'[2]MARK UP FOR RETAIL'!$D$11)*'[2]MARK UP FOR RETAIL'!$D$5)+'[2]MARK UP FOR RETAIL'!$G$5</f>
        <v>2434.86</v>
      </c>
      <c r="F11" s="122">
        <f>((('[2]THYME 8'!AP11*'[2]MARK UP FOR RETAIL'!$D$9)*'[2]MARK UP FOR RETAIL'!$D$11)*'[2]MARK UP FOR RETAIL'!$D$5)+'[2]MARK UP FOR RETAIL'!$G$5</f>
        <v>3001.86</v>
      </c>
      <c r="G11" s="43">
        <f>(('[2]THYME 8'!AQ11*'[2]MARK UP FOR RETAIL'!$D$10)*'[2]MARK UP FOR RETAIL'!$D$11)*'[2]MARK UP FOR RETAIL'!$D$7</f>
        <v>408.24</v>
      </c>
      <c r="H11" s="43">
        <f>('[2]THYME 8'!AR11*'[2]MARK UP FOR RETAIL'!$D$11)*'[2]MARK UP FOR RETAIL'!$D$5</f>
        <v>800.28</v>
      </c>
      <c r="I11" s="314"/>
      <c r="J11" s="423">
        <f>('[2]THYME 8'!AT11*'[2]MARK UP FOR RETAIL'!$D$11)*'[2]MARK UP FOR RETAIL'!$D$5</f>
        <v>1425.6000000000001</v>
      </c>
      <c r="K11" s="424"/>
    </row>
    <row r="12" spans="1:11" ht="15.75">
      <c r="A12" s="102" t="s">
        <v>179</v>
      </c>
      <c r="B12" s="55">
        <v>4</v>
      </c>
      <c r="C12" s="55">
        <v>2</v>
      </c>
      <c r="D12" s="319"/>
      <c r="E12" s="122">
        <f>((('[2]THYME 8'!AO12*'[2]MARK UP FOR RETAIL'!$D$9)*'[2]MARK UP FOR RETAIL'!$D$11)*'[2]MARK UP FOR RETAIL'!$D$5)+'[2]MARK UP FOR RETAIL'!$G$5</f>
        <v>2664.9</v>
      </c>
      <c r="F12" s="122">
        <f>((('[2]THYME 8'!AP12*'[2]MARK UP FOR RETAIL'!$D$9)*'[2]MARK UP FOR RETAIL'!$D$11)*'[2]MARK UP FOR RETAIL'!$D$5)+'[2]MARK UP FOR RETAIL'!$G$5</f>
        <v>3293.46</v>
      </c>
      <c r="G12" s="43">
        <f>(('[2]THYME 8'!AQ12*'[2]MARK UP FOR RETAIL'!$D$10)*'[2]MARK UP FOR RETAIL'!$D$11)*'[2]MARK UP FOR RETAIL'!$D$7</f>
        <v>445.50000000000006</v>
      </c>
      <c r="H12" s="43">
        <f>('[2]THYME 8'!AR12*'[2]MARK UP FOR RETAIL'!$D$11)*'[2]MARK UP FOR RETAIL'!$D$5</f>
        <v>876.42</v>
      </c>
      <c r="I12" s="314"/>
      <c r="J12" s="423">
        <f>('[2]THYME 8'!AT12*'[2]MARK UP FOR RETAIL'!$D$11)*'[2]MARK UP FOR RETAIL'!$D$5</f>
        <v>1555.2</v>
      </c>
      <c r="K12" s="424"/>
    </row>
    <row r="13" spans="1:11" ht="15.75">
      <c r="A13" s="102" t="s">
        <v>180</v>
      </c>
      <c r="B13" s="55">
        <v>6</v>
      </c>
      <c r="C13" s="55">
        <v>2</v>
      </c>
      <c r="D13" s="319"/>
      <c r="E13" s="122">
        <f>((('[2]THYME 8'!AO13*'[2]MARK UP FOR RETAIL'!$D$9)*'[2]MARK UP FOR RETAIL'!$D$11)*'[2]MARK UP FOR RETAIL'!$D$5)+'[2]MARK UP FOR RETAIL'!$G$5</f>
        <v>3073.1400000000003</v>
      </c>
      <c r="F13" s="122">
        <f>((('[2]THYME 8'!AP13*'[2]MARK UP FOR RETAIL'!$D$9)*'[2]MARK UP FOR RETAIL'!$D$11)*'[2]MARK UP FOR RETAIL'!$D$5)+'[2]MARK UP FOR RETAIL'!$G$5</f>
        <v>3693.6000000000004</v>
      </c>
      <c r="G13" s="43">
        <f>(('[2]THYME 8'!AQ13*'[2]MARK UP FOR RETAIL'!$D$10)*'[2]MARK UP FOR RETAIL'!$D$11)*'[2]MARK UP FOR RETAIL'!$D$7</f>
        <v>479.52000000000004</v>
      </c>
      <c r="H13" s="43">
        <f>('[2]THYME 8'!AR13*'[2]MARK UP FOR RETAIL'!$D$11)*'[2]MARK UP FOR RETAIL'!$D$5</f>
        <v>954.18</v>
      </c>
      <c r="I13" s="314"/>
      <c r="J13" s="423">
        <f>('[2]THYME 8'!AT13*'[2]MARK UP FOR RETAIL'!$D$11)*'[2]MARK UP FOR RETAIL'!$D$5</f>
        <v>1770.66</v>
      </c>
      <c r="K13" s="424"/>
    </row>
    <row r="14" spans="1:11" ht="15.75">
      <c r="A14" s="107" t="s">
        <v>181</v>
      </c>
      <c r="B14" s="66">
        <v>6</v>
      </c>
      <c r="C14" s="66">
        <v>2</v>
      </c>
      <c r="D14" s="319"/>
      <c r="E14" s="122">
        <f>((('[2]THYME 8'!AO14*'[2]MARK UP FOR RETAIL'!$D$9)*'[2]MARK UP FOR RETAIL'!$D$11)*'[2]MARK UP FOR RETAIL'!$D$5)+'[2]MARK UP FOR RETAIL'!$G$5</f>
        <v>3355.02</v>
      </c>
      <c r="F14" s="122">
        <f>((('[2]THYME 8'!AP14*'[2]MARK UP FOR RETAIL'!$D$9)*'[2]MARK UP FOR RETAIL'!$D$11)*'[2]MARK UP FOR RETAIL'!$D$5)+'[2]MARK UP FOR RETAIL'!$G$5</f>
        <v>4096.9799999999996</v>
      </c>
      <c r="G14" s="43">
        <f>(('[2]THYME 8'!AQ14*'[2]MARK UP FOR RETAIL'!$D$10)*'[2]MARK UP FOR RETAIL'!$D$11)*'[2]MARK UP FOR RETAIL'!$D$7</f>
        <v>521.64</v>
      </c>
      <c r="H14" s="43">
        <f>('[2]THYME 8'!AR14*'[2]MARK UP FOR RETAIL'!$D$11)*'[2]MARK UP FOR RETAIL'!$D$5</f>
        <v>1033.5600000000002</v>
      </c>
      <c r="I14" s="314"/>
      <c r="J14" s="423">
        <f>('[2]THYME 8'!AT14*'[2]MARK UP FOR RETAIL'!$D$11)*'[2]MARK UP FOR RETAIL'!$D$5</f>
        <v>1918.0800000000002</v>
      </c>
      <c r="K14" s="424"/>
    </row>
    <row r="15" spans="1:11" ht="15.75" customHeight="1">
      <c r="A15" s="420" t="s">
        <v>99</v>
      </c>
      <c r="B15" s="421"/>
      <c r="C15" s="421"/>
      <c r="D15" s="422"/>
      <c r="E15" s="122">
        <f>((('[2]THYME 8'!AO15*'[2]MARK UP FOR RETAIL'!$D$9)*'[2]MARK UP FOR RETAIL'!$D$11)*'[2]MARK UP FOR RETAIL'!$D$5)</f>
        <v>153.9</v>
      </c>
      <c r="F15" s="122">
        <f>((('[2]THYME 8'!AP15*'[2]MARK UP FOR RETAIL'!$D$9)*'[2]MARK UP FOR RETAIL'!$D$11)*'[2]MARK UP FOR RETAIL'!$D$5)</f>
        <v>153.9</v>
      </c>
      <c r="G15" s="43">
        <f>(('[2]THYME 8'!AQ15*'[2]MARK UP FOR RETAIL'!$D$10)*'[2]MARK UP FOR RETAIL'!$D$11)*'[2]MARK UP FOR RETAIL'!$D$7</f>
        <v>30.780000000000005</v>
      </c>
      <c r="H15" s="122" t="s">
        <v>25</v>
      </c>
      <c r="I15" s="314"/>
      <c r="J15" s="423">
        <f>('[2]THYME 8'!AT15*'[2]MARK UP FOR RETAIL'!$D$11)*'[2]MARK UP FOR RETAIL'!$D$5</f>
        <v>69.660000000000011</v>
      </c>
      <c r="K15" s="424"/>
    </row>
    <row r="16" spans="1:11" ht="15.75" customHeight="1">
      <c r="A16" s="434" t="s">
        <v>107</v>
      </c>
      <c r="B16" s="434"/>
      <c r="C16" s="434"/>
      <c r="D16" s="434"/>
      <c r="E16" s="122">
        <f>((('[2]THYME 8'!AO16*'[2]MARK UP FOR RETAIL'!$D$9)*'[2]MARK UP FOR RETAIL'!$D$11)*'[2]MARK UP FOR RETAIL'!$D$5)</f>
        <v>356.40000000000003</v>
      </c>
      <c r="F16" s="122">
        <f>((('[2]THYME 8'!AP16*'[2]MARK UP FOR RETAIL'!$D$9)*'[2]MARK UP FOR RETAIL'!$D$11)*'[2]MARK UP FOR RETAIL'!$D$5)</f>
        <v>460.08000000000004</v>
      </c>
      <c r="G16" s="43">
        <f>(('[2]THYME 8'!AQ16*'[2]MARK UP FOR RETAIL'!$D$10)*'[2]MARK UP FOR RETAIL'!$D$11)*'[2]MARK UP FOR RETAIL'!$D$7</f>
        <v>69.660000000000011</v>
      </c>
      <c r="H16" s="43">
        <f>('[2]THYME 8'!AR16*'[2]MARK UP FOR RETAIL'!$D$11)*'[2]MARK UP FOR RETAIL'!$D$5</f>
        <v>102.06</v>
      </c>
      <c r="I16" s="315"/>
      <c r="J16" s="423">
        <f>('[2]THYME 8'!AT16*'[2]MARK UP FOR RETAIL'!$D$11)*'[2]MARK UP FOR RETAIL'!$D$5</f>
        <v>210.60000000000002</v>
      </c>
      <c r="K16" s="424"/>
    </row>
    <row r="17" spans="1:11" ht="15.75" customHeight="1">
      <c r="A17" s="420" t="s">
        <v>26</v>
      </c>
      <c r="B17" s="421"/>
      <c r="C17" s="421"/>
      <c r="D17" s="422"/>
      <c r="E17" s="423">
        <f>((('[2]THYME 8'!AO17*'[2]MARK UP FOR RETAIL'!$D$9)*'[2]MARK UP FOR RETAIL'!$D$11)*'[2]MARK UP FOR RETAIL'!$D$5)</f>
        <v>46.98</v>
      </c>
      <c r="F17" s="424"/>
      <c r="G17" s="122" t="s">
        <v>25</v>
      </c>
      <c r="H17" s="122" t="s">
        <v>25</v>
      </c>
      <c r="I17" s="129"/>
      <c r="J17" s="423">
        <f>('[2]THYME 8'!AT17*'[2]MARK UP FOR RETAIL'!$D$11)*'[2]MARK UP FOR RETAIL'!$D$5</f>
        <v>34.020000000000003</v>
      </c>
      <c r="K17" s="424"/>
    </row>
    <row r="18" spans="1:11" ht="15.75">
      <c r="A18" s="562" t="s">
        <v>27</v>
      </c>
      <c r="B18" s="563"/>
      <c r="C18" s="563"/>
      <c r="D18" s="564"/>
      <c r="E18" s="18">
        <f>((('[2]THYME 8'!AO18*'[2]MARK UP FOR RETAIL'!$D$9)*'[2]MARK UP FOR RETAIL'!$D$11)*'[2]MARK UP FOR RETAIL'!$D$5)</f>
        <v>-118.26</v>
      </c>
      <c r="F18" s="18">
        <f>((('[2]THYME 8'!AP18*'[2]MARK UP FOR RETAIL'!$D$9)*'[2]MARK UP FOR RETAIL'!$D$11)*'[2]MARK UP FOR RETAIL'!$D$5)</f>
        <v>-144.18</v>
      </c>
      <c r="G18" s="18">
        <f>(('[2]THYME 8'!AQ18*'[2]MARK UP FOR RETAIL'!$D$10)*'[2]MARK UP FOR RETAIL'!$D$11)*'[2]MARK UP FOR RETAIL'!$D$7</f>
        <v>-27.54</v>
      </c>
      <c r="H18" s="18"/>
      <c r="I18" s="18"/>
      <c r="J18" s="439">
        <f>('[2]THYME 8'!AT18*'[2]MARK UP FOR RETAIL'!$D$11)*'[2]MARK UP FOR RETAIL'!$D$5</f>
        <v>-69.660000000000011</v>
      </c>
      <c r="K18" s="440"/>
    </row>
    <row r="19" spans="1:11">
      <c r="A19" s="13"/>
      <c r="B19" s="21"/>
      <c r="C19" s="21"/>
      <c r="D19" s="13"/>
      <c r="E19" s="13"/>
      <c r="F19" s="13"/>
      <c r="G19" s="13"/>
      <c r="H19" s="13"/>
      <c r="I19" s="13"/>
      <c r="J19" s="13"/>
      <c r="K19" s="13"/>
    </row>
    <row r="20" spans="1:11">
      <c r="A20" s="13"/>
      <c r="B20" s="21"/>
      <c r="C20" s="21"/>
      <c r="D20" s="13"/>
      <c r="E20" s="13"/>
      <c r="F20" s="13"/>
      <c r="G20" s="45"/>
      <c r="H20" s="45"/>
      <c r="I20" s="45"/>
      <c r="J20" s="13"/>
      <c r="K20" s="13"/>
    </row>
    <row r="21" spans="1:11">
      <c r="A21" s="13"/>
      <c r="B21" s="21"/>
      <c r="C21" s="21"/>
      <c r="D21" s="13"/>
      <c r="E21" s="13"/>
      <c r="F21" s="13"/>
      <c r="G21" s="45"/>
      <c r="H21" s="45"/>
      <c r="I21" s="45"/>
      <c r="J21" s="13"/>
      <c r="K21" s="13"/>
    </row>
    <row r="22" spans="1:11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</row>
    <row r="23" spans="1:11" ht="15" customHeight="1">
      <c r="A23" s="598" t="s">
        <v>1</v>
      </c>
      <c r="B23" s="598"/>
      <c r="C23" s="598"/>
      <c r="D23" s="598"/>
      <c r="E23" s="13"/>
      <c r="F23" s="13"/>
      <c r="G23" s="13"/>
      <c r="H23" s="13"/>
      <c r="I23" s="13"/>
      <c r="J23" s="13"/>
      <c r="K23" s="13"/>
    </row>
    <row r="24" spans="1:11" ht="15" customHeight="1">
      <c r="A24" s="598"/>
      <c r="B24" s="598"/>
      <c r="C24" s="598"/>
      <c r="D24" s="598"/>
      <c r="E24" s="600" t="s">
        <v>154</v>
      </c>
      <c r="F24" s="601"/>
      <c r="G24" s="14"/>
      <c r="H24" s="14"/>
      <c r="I24" s="14"/>
      <c r="J24" s="309"/>
      <c r="K24" s="410"/>
    </row>
    <row r="25" spans="1:11" ht="15" customHeight="1">
      <c r="A25" s="599"/>
      <c r="B25" s="599"/>
      <c r="C25" s="599"/>
      <c r="D25" s="599"/>
      <c r="E25" s="602"/>
      <c r="F25" s="603"/>
      <c r="G25" s="14"/>
      <c r="H25" s="14"/>
      <c r="I25" s="14"/>
      <c r="J25" s="411"/>
      <c r="K25" s="411"/>
    </row>
    <row r="26" spans="1:11" ht="51">
      <c r="A26" s="15" t="s">
        <v>43</v>
      </c>
      <c r="B26" s="54" t="s">
        <v>5</v>
      </c>
      <c r="C26" s="54" t="s">
        <v>104</v>
      </c>
      <c r="D26" s="54" t="s">
        <v>6</v>
      </c>
      <c r="E26" s="54" t="s">
        <v>8</v>
      </c>
      <c r="F26" s="54" t="s">
        <v>9</v>
      </c>
      <c r="G26" s="311" t="s">
        <v>10</v>
      </c>
      <c r="H26" s="312"/>
      <c r="I26" s="313"/>
      <c r="J26" s="849" t="s">
        <v>3</v>
      </c>
      <c r="K26" s="850"/>
    </row>
    <row r="27" spans="1:11" ht="15.75" customHeight="1">
      <c r="A27" s="102" t="s">
        <v>174</v>
      </c>
      <c r="B27" s="55">
        <v>1</v>
      </c>
      <c r="C27" s="55">
        <v>2</v>
      </c>
      <c r="D27" s="318" t="s">
        <v>14</v>
      </c>
      <c r="E27" s="122">
        <f>((('[2]THYME 8'!AO27*'[2]MARK UP FOR RETAIL'!$D$9)*'[2]MARK UP FOR RETAIL'!$D$11)*'[2]MARK UP FOR RETAIL'!$D$5)+'[2]MARK UP FOR RETAIL'!$G$5</f>
        <v>1297.6199999999999</v>
      </c>
      <c r="F27" s="122">
        <f>((('[2]THYME 8'!AP27*'[2]MARK UP FOR RETAIL'!$D$9)*'[2]MARK UP FOR RETAIL'!$D$11)*'[2]MARK UP FOR RETAIL'!$D$5)+'[2]MARK UP FOR RETAIL'!$G$5</f>
        <v>1663.74</v>
      </c>
      <c r="G27" s="335">
        <f>(('[2]THYME 8'!AQ27*'[2]MARK UP FOR RETAIL'!$D$10)*'[2]MARK UP FOR RETAIL'!$D$11)*'[2]MARK UP FOR RETAIL'!$D$7</f>
        <v>262.44</v>
      </c>
      <c r="H27" s="337"/>
      <c r="I27" s="314"/>
      <c r="J27" s="423">
        <f>('[2]THYME 8'!AT27*'[2]MARK UP FOR RETAIL'!$D$11)*'[2]MARK UP FOR RETAIL'!$D$5</f>
        <v>771.12</v>
      </c>
      <c r="K27" s="424"/>
    </row>
    <row r="28" spans="1:11" ht="15.75">
      <c r="A28" s="102" t="s">
        <v>175</v>
      </c>
      <c r="B28" s="55">
        <v>2</v>
      </c>
      <c r="C28" s="55">
        <v>2</v>
      </c>
      <c r="D28" s="319"/>
      <c r="E28" s="122">
        <f>((('[2]THYME 8'!AO28*'[2]MARK UP FOR RETAIL'!$D$9)*'[2]MARK UP FOR RETAIL'!$D$11)*'[2]MARK UP FOR RETAIL'!$D$5)+'[2]MARK UP FOR RETAIL'!$G$5</f>
        <v>1496.88</v>
      </c>
      <c r="F28" s="122">
        <f>((('[2]THYME 8'!AP28*'[2]MARK UP FOR RETAIL'!$D$9)*'[2]MARK UP FOR RETAIL'!$D$11)*'[2]MARK UP FOR RETAIL'!$D$5)+'[2]MARK UP FOR RETAIL'!$G$5</f>
        <v>1931.04</v>
      </c>
      <c r="G28" s="335">
        <f>(('[2]THYME 8'!AQ28*'[2]MARK UP FOR RETAIL'!$D$10)*'[2]MARK UP FOR RETAIL'!$D$11)*'[2]MARK UP FOR RETAIL'!$D$7</f>
        <v>296.46000000000004</v>
      </c>
      <c r="H28" s="337"/>
      <c r="I28" s="314"/>
      <c r="J28" s="423">
        <f>('[2]THYME 8'!AT28*'[2]MARK UP FOR RETAIL'!$D$11)*'[2]MARK UP FOR RETAIL'!$D$5</f>
        <v>889.38</v>
      </c>
      <c r="K28" s="424"/>
    </row>
    <row r="29" spans="1:11" ht="15.75">
      <c r="A29" s="102" t="s">
        <v>176</v>
      </c>
      <c r="B29" s="55">
        <v>2</v>
      </c>
      <c r="C29" s="55">
        <v>2</v>
      </c>
      <c r="D29" s="319"/>
      <c r="E29" s="122">
        <f>((('[2]THYME 8'!AO29*'[2]MARK UP FOR RETAIL'!$D$9)*'[2]MARK UP FOR RETAIL'!$D$11)*'[2]MARK UP FOR RETAIL'!$D$5)+'[2]MARK UP FOR RETAIL'!$G$5</f>
        <v>1681.56</v>
      </c>
      <c r="F29" s="122">
        <f>((('[2]THYME 8'!AP29*'[2]MARK UP FOR RETAIL'!$D$9)*'[2]MARK UP FOR RETAIL'!$D$11)*'[2]MARK UP FOR RETAIL'!$D$5)+'[2]MARK UP FOR RETAIL'!$G$5</f>
        <v>2180.52</v>
      </c>
      <c r="G29" s="335">
        <f>(('[2]THYME 8'!AQ29*'[2]MARK UP FOR RETAIL'!$D$10)*'[2]MARK UP FOR RETAIL'!$D$11)*'[2]MARK UP FOR RETAIL'!$D$7</f>
        <v>335.34</v>
      </c>
      <c r="H29" s="337"/>
      <c r="I29" s="314"/>
      <c r="J29" s="423">
        <f>('[2]THYME 8'!AT29*'[2]MARK UP FOR RETAIL'!$D$11)*'[2]MARK UP FOR RETAIL'!$D$5</f>
        <v>986.58</v>
      </c>
      <c r="K29" s="424"/>
    </row>
    <row r="30" spans="1:11" ht="15.75">
      <c r="A30" s="102" t="s">
        <v>177</v>
      </c>
      <c r="B30" s="55">
        <v>2</v>
      </c>
      <c r="C30" s="55">
        <v>2</v>
      </c>
      <c r="D30" s="319"/>
      <c r="E30" s="122">
        <f>((('[2]THYME 8'!AO30*'[2]MARK UP FOR RETAIL'!$D$9)*'[2]MARK UP FOR RETAIL'!$D$11)*'[2]MARK UP FOR RETAIL'!$D$5)+'[2]MARK UP FOR RETAIL'!$G$5</f>
        <v>1859.76</v>
      </c>
      <c r="F30" s="122">
        <f>((('[2]THYME 8'!AP30*'[2]MARK UP FOR RETAIL'!$D$9)*'[2]MARK UP FOR RETAIL'!$D$11)*'[2]MARK UP FOR RETAIL'!$D$5)+'[2]MARK UP FOR RETAIL'!$G$5</f>
        <v>2425.14</v>
      </c>
      <c r="G30" s="335">
        <f>(('[2]THYME 8'!AQ30*'[2]MARK UP FOR RETAIL'!$D$10)*'[2]MARK UP FOR RETAIL'!$D$11)*'[2]MARK UP FOR RETAIL'!$D$7</f>
        <v>372.6</v>
      </c>
      <c r="H30" s="337"/>
      <c r="I30" s="314"/>
      <c r="J30" s="423">
        <f>('[2]THYME 8'!AT30*'[2]MARK UP FOR RETAIL'!$D$11)*'[2]MARK UP FOR RETAIL'!$D$5</f>
        <v>1145.3400000000001</v>
      </c>
      <c r="K30" s="424"/>
    </row>
    <row r="31" spans="1:11" ht="15.75">
      <c r="A31" s="102" t="s">
        <v>178</v>
      </c>
      <c r="B31" s="55">
        <v>4</v>
      </c>
      <c r="C31" s="55">
        <v>2</v>
      </c>
      <c r="D31" s="319"/>
      <c r="E31" s="122">
        <f>((('[2]THYME 8'!AO31*'[2]MARK UP FOR RETAIL'!$D$9)*'[2]MARK UP FOR RETAIL'!$D$11)*'[2]MARK UP FOR RETAIL'!$D$5)+'[2]MARK UP FOR RETAIL'!$G$5</f>
        <v>2191.86</v>
      </c>
      <c r="F31" s="122">
        <f>((('[2]THYME 8'!AP31*'[2]MARK UP FOR RETAIL'!$D$9)*'[2]MARK UP FOR RETAIL'!$D$11)*'[2]MARK UP FOR RETAIL'!$D$5)+'[2]MARK UP FOR RETAIL'!$G$5</f>
        <v>2702.16</v>
      </c>
      <c r="G31" s="335">
        <f>(('[2]THYME 8'!AQ31*'[2]MARK UP FOR RETAIL'!$D$10)*'[2]MARK UP FOR RETAIL'!$D$11)*'[2]MARK UP FOR RETAIL'!$D$7</f>
        <v>408.24</v>
      </c>
      <c r="H31" s="337"/>
      <c r="I31" s="314"/>
      <c r="J31" s="423">
        <f>('[2]THYME 8'!AT31*'[2]MARK UP FOR RETAIL'!$D$11)*'[2]MARK UP FOR RETAIL'!$D$5</f>
        <v>1283.04</v>
      </c>
      <c r="K31" s="424"/>
    </row>
    <row r="32" spans="1:11" ht="15.75">
      <c r="A32" s="102" t="s">
        <v>179</v>
      </c>
      <c r="B32" s="55">
        <v>4</v>
      </c>
      <c r="C32" s="55">
        <v>2</v>
      </c>
      <c r="D32" s="319"/>
      <c r="E32" s="122">
        <f>((('[2]THYME 8'!AO32*'[2]MARK UP FOR RETAIL'!$D$9)*'[2]MARK UP FOR RETAIL'!$D$11)*'[2]MARK UP FOR RETAIL'!$D$5)+'[2]MARK UP FOR RETAIL'!$G$5</f>
        <v>2399.2200000000003</v>
      </c>
      <c r="F32" s="122">
        <f>((('[2]THYME 8'!AP32*'[2]MARK UP FOR RETAIL'!$D$9)*'[2]MARK UP FOR RETAIL'!$D$11)*'[2]MARK UP FOR RETAIL'!$D$5)+'[2]MARK UP FOR RETAIL'!$G$5</f>
        <v>2964.6000000000004</v>
      </c>
      <c r="G32" s="335">
        <f>(('[2]THYME 8'!AQ32*'[2]MARK UP FOR RETAIL'!$D$10)*'[2]MARK UP FOR RETAIL'!$D$11)*'[2]MARK UP FOR RETAIL'!$D$7</f>
        <v>445.50000000000006</v>
      </c>
      <c r="H32" s="337"/>
      <c r="I32" s="314"/>
      <c r="J32" s="423">
        <f>('[2]THYME 8'!AT32*'[2]MARK UP FOR RETAIL'!$D$11)*'[2]MARK UP FOR RETAIL'!$D$5</f>
        <v>1399.68</v>
      </c>
      <c r="K32" s="424"/>
    </row>
    <row r="33" spans="1:11" ht="15.75">
      <c r="A33" s="102" t="s">
        <v>202</v>
      </c>
      <c r="B33" s="55">
        <v>6</v>
      </c>
      <c r="C33" s="55">
        <v>2</v>
      </c>
      <c r="D33" s="319"/>
      <c r="E33" s="122">
        <f>((('[2]THYME 8'!AO33*'[2]MARK UP FOR RETAIL'!$D$9)*'[2]MARK UP FOR RETAIL'!$D$11)*'[2]MARK UP FOR RETAIL'!$D$5)+'[2]MARK UP FOR RETAIL'!$G$5</f>
        <v>2760.48</v>
      </c>
      <c r="F33" s="122">
        <f>((('[2]THYME 8'!AP33*'[2]MARK UP FOR RETAIL'!$D$9)*'[2]MARK UP FOR RETAIL'!$D$11)*'[2]MARK UP FOR RETAIL'!$D$5)+'[2]MARK UP FOR RETAIL'!$G$5</f>
        <v>3361.5</v>
      </c>
      <c r="G33" s="335">
        <f>(('[2]THYME 8'!AQ33*'[2]MARK UP FOR RETAIL'!$D$10)*'[2]MARK UP FOR RETAIL'!$D$11)*'[2]MARK UP FOR RETAIL'!$D$7</f>
        <v>479.52000000000004</v>
      </c>
      <c r="H33" s="337"/>
      <c r="I33" s="314"/>
      <c r="J33" s="423">
        <f>('[2]THYME 8'!AT33*'[2]MARK UP FOR RETAIL'!$D$11)*'[2]MARK UP FOR RETAIL'!$D$5</f>
        <v>1594.0800000000002</v>
      </c>
      <c r="K33" s="424"/>
    </row>
    <row r="34" spans="1:11" ht="15.75">
      <c r="A34" s="102" t="s">
        <v>203</v>
      </c>
      <c r="B34" s="55">
        <v>6</v>
      </c>
      <c r="C34" s="55">
        <v>2</v>
      </c>
      <c r="D34" s="320"/>
      <c r="E34" s="122">
        <f>((('[2]THYME 8'!AO34*'[2]MARK UP FOR RETAIL'!$D$9)*'[2]MARK UP FOR RETAIL'!$D$11)*'[2]MARK UP FOR RETAIL'!$D$5)+'[2]MARK UP FOR RETAIL'!$G$5</f>
        <v>3018.06</v>
      </c>
      <c r="F34" s="122">
        <f>((('[2]THYME 8'!AP34*'[2]MARK UP FOR RETAIL'!$D$9)*'[2]MARK UP FOR RETAIL'!$D$11)*'[2]MARK UP FOR RETAIL'!$D$5)+'[2]MARK UP FOR RETAIL'!$G$5</f>
        <v>3774.6000000000004</v>
      </c>
      <c r="G34" s="335">
        <f>(('[2]THYME 8'!AQ34*'[2]MARK UP FOR RETAIL'!$D$10)*'[2]MARK UP FOR RETAIL'!$D$11)*'[2]MARK UP FOR RETAIL'!$D$7</f>
        <v>521.64</v>
      </c>
      <c r="H34" s="337"/>
      <c r="I34" s="314"/>
      <c r="J34" s="423">
        <f>('[2]THYME 8'!AT34*'[2]MARK UP FOR RETAIL'!$D$11)*'[2]MARK UP FOR RETAIL'!$D$5</f>
        <v>1726.92</v>
      </c>
      <c r="K34" s="424"/>
    </row>
    <row r="35" spans="1:11" ht="15.75" customHeight="1">
      <c r="A35" s="604" t="s">
        <v>99</v>
      </c>
      <c r="B35" s="605"/>
      <c r="C35" s="605"/>
      <c r="D35" s="606"/>
      <c r="E35" s="122">
        <f>((('[2]THYME 8'!AO35*'[2]MARK UP FOR RETAIL'!$D$9)*'[2]MARK UP FOR RETAIL'!$D$11)*'[2]MARK UP FOR RETAIL'!$D$5)</f>
        <v>153.9</v>
      </c>
      <c r="F35" s="122">
        <f>((('[2]THYME 8'!AP35*'[2]MARK UP FOR RETAIL'!$D$9)*'[2]MARK UP FOR RETAIL'!$D$11)*'[2]MARK UP FOR RETAIL'!$D$5)</f>
        <v>153.9</v>
      </c>
      <c r="G35" s="335">
        <f>(('[2]THYME 8'!AQ35*'[2]MARK UP FOR RETAIL'!$D$10)*'[2]MARK UP FOR RETAIL'!$D$11)*'[2]MARK UP FOR RETAIL'!$D$7</f>
        <v>30.780000000000005</v>
      </c>
      <c r="H35" s="337"/>
      <c r="I35" s="314"/>
      <c r="J35" s="423">
        <f>('[2]THYME 8'!AT35*'[2]MARK UP FOR RETAIL'!$D$11)*'[2]MARK UP FOR RETAIL'!$D$5</f>
        <v>69.660000000000011</v>
      </c>
      <c r="K35" s="424"/>
    </row>
    <row r="36" spans="1:11" ht="15.75" customHeight="1">
      <c r="A36" s="434" t="s">
        <v>107</v>
      </c>
      <c r="B36" s="434"/>
      <c r="C36" s="434"/>
      <c r="D36" s="434"/>
      <c r="E36" s="122">
        <f>((('[2]THYME 8'!AO36*'[2]MARK UP FOR RETAIL'!$D$9)*'[2]MARK UP FOR RETAIL'!$D$11)*'[2]MARK UP FOR RETAIL'!$D$5)</f>
        <v>317.52</v>
      </c>
      <c r="F36" s="122">
        <f>((('[2]THYME 8'!AP36*'[2]MARK UP FOR RETAIL'!$D$9)*'[2]MARK UP FOR RETAIL'!$D$11)*'[2]MARK UP FOR RETAIL'!$D$5)</f>
        <v>416.34</v>
      </c>
      <c r="G36" s="335">
        <f>(('[2]THYME 8'!AQ36*'[2]MARK UP FOR RETAIL'!$D$10)*'[2]MARK UP FOR RETAIL'!$D$11)*'[2]MARK UP FOR RETAIL'!$D$7</f>
        <v>69.660000000000011</v>
      </c>
      <c r="H36" s="337"/>
      <c r="I36" s="315"/>
      <c r="J36" s="423">
        <f>('[2]THYME 8'!AT36*'[2]MARK UP FOR RETAIL'!$D$11)*'[2]MARK UP FOR RETAIL'!$D$5</f>
        <v>189.54000000000002</v>
      </c>
      <c r="K36" s="424"/>
    </row>
    <row r="37" spans="1:11" ht="15.75">
      <c r="A37" s="436" t="s">
        <v>27</v>
      </c>
      <c r="B37" s="437"/>
      <c r="C37" s="437"/>
      <c r="D37" s="438"/>
      <c r="E37" s="20">
        <f>((('[2]THYME 8'!AO37*'[2]MARK UP FOR RETAIL'!$D$9)*'[2]MARK UP FOR RETAIL'!$D$11)*'[2]MARK UP FOR RETAIL'!$D$5)</f>
        <v>-105.30000000000001</v>
      </c>
      <c r="F37" s="20">
        <f>((('[2]THYME 8'!AP37*'[2]MARK UP FOR RETAIL'!$D$9)*'[2]MARK UP FOR RETAIL'!$D$11)*'[2]MARK UP FOR RETAIL'!$D$5)</f>
        <v>-131.22</v>
      </c>
      <c r="G37" s="439">
        <f>(('[2]THYME 8'!AQ37*'[2]MARK UP FOR RETAIL'!$D$10)*'[2]MARK UP FOR RETAIL'!$D$11)*'[2]MARK UP FOR RETAIL'!$D$7</f>
        <v>-27.54</v>
      </c>
      <c r="H37" s="440"/>
      <c r="I37" s="18"/>
      <c r="J37" s="439">
        <f>('[2]THYME 8'!AT37*'[2]MARK UP FOR RETAIL'!$D$11)*'[2]MARK UP FOR RETAIL'!$D$5</f>
        <v>-63.18</v>
      </c>
      <c r="K37" s="440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56">
    <mergeCell ref="J32:K32"/>
    <mergeCell ref="J16:K16"/>
    <mergeCell ref="J15:K15"/>
    <mergeCell ref="J18:K18"/>
    <mergeCell ref="J17:K17"/>
    <mergeCell ref="J37:K37"/>
    <mergeCell ref="J36:K36"/>
    <mergeCell ref="J35:K35"/>
    <mergeCell ref="J34:K34"/>
    <mergeCell ref="J33:K33"/>
    <mergeCell ref="G36:H36"/>
    <mergeCell ref="J8:K8"/>
    <mergeCell ref="J7:K7"/>
    <mergeCell ref="J6:K6"/>
    <mergeCell ref="J14:K14"/>
    <mergeCell ref="J13:K13"/>
    <mergeCell ref="J12:K12"/>
    <mergeCell ref="J11:K11"/>
    <mergeCell ref="J10:K10"/>
    <mergeCell ref="J9:K9"/>
    <mergeCell ref="J31:K31"/>
    <mergeCell ref="J30:K30"/>
    <mergeCell ref="J29:K29"/>
    <mergeCell ref="J28:K28"/>
    <mergeCell ref="J27:K27"/>
    <mergeCell ref="J26:K26"/>
    <mergeCell ref="A37:D37"/>
    <mergeCell ref="G37:H37"/>
    <mergeCell ref="G26:H26"/>
    <mergeCell ref="I26:I36"/>
    <mergeCell ref="D27:D34"/>
    <mergeCell ref="G27:H27"/>
    <mergeCell ref="G28:H28"/>
    <mergeCell ref="G29:H29"/>
    <mergeCell ref="G30:H30"/>
    <mergeCell ref="G31:H31"/>
    <mergeCell ref="G32:H32"/>
    <mergeCell ref="G33:H33"/>
    <mergeCell ref="G34:H34"/>
    <mergeCell ref="A35:D35"/>
    <mergeCell ref="G35:H35"/>
    <mergeCell ref="A36:D36"/>
    <mergeCell ref="J24:K25"/>
    <mergeCell ref="A1:K1"/>
    <mergeCell ref="A3:D5"/>
    <mergeCell ref="J4:K5"/>
    <mergeCell ref="I6:I16"/>
    <mergeCell ref="D7:D14"/>
    <mergeCell ref="A15:D15"/>
    <mergeCell ref="A16:D16"/>
    <mergeCell ref="E4:F5"/>
    <mergeCell ref="A17:D17"/>
    <mergeCell ref="E17:F17"/>
    <mergeCell ref="A18:D18"/>
    <mergeCell ref="A23:D25"/>
    <mergeCell ref="E24:F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31"/>
    </sheetView>
  </sheetViews>
  <sheetFormatPr defaultRowHeight="15"/>
  <cols>
    <col min="7" max="7" width="11.42578125" customWidth="1"/>
  </cols>
  <sheetData>
    <row r="1" spans="1:11" ht="45.75">
      <c r="A1" s="554" t="s">
        <v>204</v>
      </c>
      <c r="B1" s="555"/>
      <c r="C1" s="555"/>
      <c r="D1" s="555"/>
      <c r="E1" s="555"/>
      <c r="F1" s="555"/>
      <c r="G1" s="555"/>
      <c r="H1" s="555"/>
      <c r="I1" s="555"/>
      <c r="J1" s="555"/>
      <c r="K1" s="556"/>
    </row>
    <row r="2" spans="1:11" ht="15.75">
      <c r="A2" s="99"/>
      <c r="B2" s="99"/>
      <c r="C2" s="123"/>
      <c r="D2" s="45"/>
      <c r="E2" s="45"/>
      <c r="F2" s="99"/>
      <c r="G2" s="99"/>
      <c r="H2" s="45"/>
      <c r="I2" s="45"/>
      <c r="J2" s="45"/>
      <c r="K2" s="45"/>
    </row>
    <row r="3" spans="1:11" ht="15" customHeight="1">
      <c r="A3" s="607" t="s">
        <v>1</v>
      </c>
      <c r="B3" s="608"/>
      <c r="C3" s="608"/>
      <c r="D3" s="608"/>
      <c r="E3" s="13"/>
      <c r="F3" s="13"/>
      <c r="G3" s="13"/>
      <c r="H3" s="13"/>
      <c r="I3" s="13"/>
      <c r="J3" s="13"/>
      <c r="K3" s="13"/>
    </row>
    <row r="4" spans="1:11" ht="15" customHeight="1">
      <c r="A4" s="608"/>
      <c r="B4" s="608"/>
      <c r="C4" s="608"/>
      <c r="D4" s="608"/>
      <c r="E4" s="303" t="s">
        <v>2</v>
      </c>
      <c r="F4" s="304"/>
      <c r="G4" s="305"/>
      <c r="H4" s="14"/>
      <c r="I4" s="14"/>
      <c r="J4" s="309"/>
      <c r="K4" s="410"/>
    </row>
    <row r="5" spans="1:11" ht="15.75" customHeight="1">
      <c r="A5" s="543"/>
      <c r="B5" s="543"/>
      <c r="C5" s="543"/>
      <c r="D5" s="543"/>
      <c r="E5" s="306"/>
      <c r="F5" s="307"/>
      <c r="G5" s="308"/>
      <c r="H5" s="63"/>
      <c r="I5" s="14"/>
      <c r="J5" s="411"/>
      <c r="K5" s="411"/>
    </row>
    <row r="6" spans="1:11" ht="47.25" customHeight="1">
      <c r="A6" s="15" t="s">
        <v>43</v>
      </c>
      <c r="B6" s="54" t="s">
        <v>51</v>
      </c>
      <c r="C6" s="54" t="s">
        <v>122</v>
      </c>
      <c r="D6" s="54" t="s">
        <v>6</v>
      </c>
      <c r="E6" s="388" t="s">
        <v>169</v>
      </c>
      <c r="F6" s="388"/>
      <c r="G6" s="54" t="s">
        <v>124</v>
      </c>
      <c r="H6" s="101" t="s">
        <v>47</v>
      </c>
      <c r="I6" s="481"/>
      <c r="J6" s="849" t="s">
        <v>3</v>
      </c>
      <c r="K6" s="850"/>
    </row>
    <row r="7" spans="1:11" ht="15.75" customHeight="1">
      <c r="A7" s="102" t="s">
        <v>174</v>
      </c>
      <c r="B7" s="55">
        <v>2</v>
      </c>
      <c r="C7" s="55">
        <v>1</v>
      </c>
      <c r="D7" s="365" t="s">
        <v>14</v>
      </c>
      <c r="E7" s="851">
        <f>((('[2]ZENITH 800'!S7*'[2]MARK UP FOR RETAIL'!$D$9)*'[2]MARK UP FOR RETAIL'!$D$11)*'[2]MARK UP FOR RETAIL'!$D$5)+'[2]MARK UP FOR RETAIL'!$G$5</f>
        <v>2626.02</v>
      </c>
      <c r="F7" s="851"/>
      <c r="G7" s="122">
        <f>((('[2]ZENITH 800'!U7*'[2]MARK UP FOR RETAIL'!$D$9)*'[2]MARK UP FOR RETAIL'!$D$11)*'[2]MARK UP FOR RETAIL'!$D$5)+'[2]MARK UP FOR RETAIL'!$G$5</f>
        <v>2886.84</v>
      </c>
      <c r="H7" s="43">
        <f>('[2]ZENITH 800'!V7*'[2]MARK UP FOR RETAIL'!$D$11)*'[2]MARK UP FOR RETAIL'!$D$5</f>
        <v>385.56</v>
      </c>
      <c r="I7" s="481"/>
      <c r="J7" s="423">
        <f>('[2]ZENITH 800'!X7*'[2]MARK UP FOR RETAIL'!$D$11)*'[2]MARK UP FOR RETAIL'!$D$5</f>
        <v>994.68</v>
      </c>
      <c r="K7" s="424"/>
    </row>
    <row r="8" spans="1:11" ht="15.75">
      <c r="A8" s="102" t="s">
        <v>205</v>
      </c>
      <c r="B8" s="55">
        <v>2</v>
      </c>
      <c r="C8" s="55">
        <v>1</v>
      </c>
      <c r="D8" s="365"/>
      <c r="E8" s="851">
        <f>((('[2]ZENITH 800'!S8*'[2]MARK UP FOR RETAIL'!$D$9)*'[2]MARK UP FOR RETAIL'!$D$11)*'[2]MARK UP FOR RETAIL'!$D$5)+'[2]MARK UP FOR RETAIL'!$G$5</f>
        <v>3274.02</v>
      </c>
      <c r="F8" s="851"/>
      <c r="G8" s="122">
        <f>((('[2]ZENITH 800'!U8*'[2]MARK UP FOR RETAIL'!$D$9)*'[2]MARK UP FOR RETAIL'!$D$11)*'[2]MARK UP FOR RETAIL'!$D$5)+'[2]MARK UP FOR RETAIL'!$G$5</f>
        <v>3601.26</v>
      </c>
      <c r="H8" s="43">
        <f>('[2]ZENITH 800'!V8*'[2]MARK UP FOR RETAIL'!$D$11)*'[2]MARK UP FOR RETAIL'!$D$5</f>
        <v>494.1</v>
      </c>
      <c r="I8" s="481"/>
      <c r="J8" s="423">
        <f>('[2]ZENITH 800'!X8*'[2]MARK UP FOR RETAIL'!$D$11)*'[2]MARK UP FOR RETAIL'!$D$5</f>
        <v>1213.3800000000001</v>
      </c>
      <c r="K8" s="424"/>
    </row>
    <row r="9" spans="1:11" ht="15.75">
      <c r="A9" s="102" t="s">
        <v>206</v>
      </c>
      <c r="B9" s="55">
        <v>2</v>
      </c>
      <c r="C9" s="55">
        <v>1</v>
      </c>
      <c r="D9" s="365"/>
      <c r="E9" s="851">
        <f>((('[2]ZENITH 800'!S9*'[2]MARK UP FOR RETAIL'!$D$9)*'[2]MARK UP FOR RETAIL'!$D$11)*'[2]MARK UP FOR RETAIL'!$D$5)+'[2]MARK UP FOR RETAIL'!$G$5</f>
        <v>3934.98</v>
      </c>
      <c r="F9" s="851"/>
      <c r="G9" s="122">
        <f>((('[2]ZENITH 800'!U9*'[2]MARK UP FOR RETAIL'!$D$9)*'[2]MARK UP FOR RETAIL'!$D$11)*'[2]MARK UP FOR RETAIL'!$D$5)+'[2]MARK UP FOR RETAIL'!$G$5</f>
        <v>4328.6400000000003</v>
      </c>
      <c r="H9" s="43">
        <f>('[2]ZENITH 800'!V9*'[2]MARK UP FOR RETAIL'!$D$11)*'[2]MARK UP FOR RETAIL'!$D$5</f>
        <v>573.48</v>
      </c>
      <c r="I9" s="481"/>
      <c r="J9" s="423">
        <f>('[2]ZENITH 800'!X9*'[2]MARK UP FOR RETAIL'!$D$11)*'[2]MARK UP FOR RETAIL'!$D$5</f>
        <v>1432.08</v>
      </c>
      <c r="K9" s="424"/>
    </row>
    <row r="10" spans="1:11" ht="15.75">
      <c r="A10" s="102" t="s">
        <v>207</v>
      </c>
      <c r="B10" s="55">
        <v>4</v>
      </c>
      <c r="C10" s="55">
        <v>1</v>
      </c>
      <c r="D10" s="365"/>
      <c r="E10" s="851">
        <f>((('[2]ZENITH 800'!S10*'[2]MARK UP FOR RETAIL'!$D$9)*'[2]MARK UP FOR RETAIL'!$D$11)*'[2]MARK UP FOR RETAIL'!$D$5)+'[2]MARK UP FOR RETAIL'!$G$5</f>
        <v>4753.08</v>
      </c>
      <c r="F10" s="851"/>
      <c r="G10" s="122">
        <f>((('[2]ZENITH 800'!U10*'[2]MARK UP FOR RETAIL'!$D$9)*'[2]MARK UP FOR RETAIL'!$D$11)*'[2]MARK UP FOR RETAIL'!$D$5)+'[2]MARK UP FOR RETAIL'!$G$5</f>
        <v>5230.9799999999996</v>
      </c>
      <c r="H10" s="43">
        <f>('[2]ZENITH 800'!V10*'[2]MARK UP FOR RETAIL'!$D$11)*'[2]MARK UP FOR RETAIL'!$D$5</f>
        <v>686.88</v>
      </c>
      <c r="I10" s="481"/>
      <c r="J10" s="423">
        <f>('[2]ZENITH 800'!X10*'[2]MARK UP FOR RETAIL'!$D$11)*'[2]MARK UP FOR RETAIL'!$D$5</f>
        <v>1692.9</v>
      </c>
      <c r="K10" s="424"/>
    </row>
    <row r="11" spans="1:11" ht="15.75">
      <c r="A11" s="102" t="s">
        <v>208</v>
      </c>
      <c r="B11" s="55">
        <v>6</v>
      </c>
      <c r="C11" s="55">
        <v>1</v>
      </c>
      <c r="D11" s="365"/>
      <c r="E11" s="851">
        <f>((('[2]ZENITH 800'!S11*'[2]MARK UP FOR RETAIL'!$D$9)*'[2]MARK UP FOR RETAIL'!$D$11)*'[2]MARK UP FOR RETAIL'!$D$5)+'[2]MARK UP FOR RETAIL'!$G$5</f>
        <v>5410.8</v>
      </c>
      <c r="F11" s="851"/>
      <c r="G11" s="122">
        <f>((('[2]ZENITH 800'!U11*'[2]MARK UP FOR RETAIL'!$D$9)*'[2]MARK UP FOR RETAIL'!$D$11)*'[2]MARK UP FOR RETAIL'!$D$5)+'[2]MARK UP FOR RETAIL'!$G$5</f>
        <v>5950.2599999999993</v>
      </c>
      <c r="H11" s="43">
        <f>('[2]ZENITH 800'!V11*'[2]MARK UP FOR RETAIL'!$D$11)*'[2]MARK UP FOR RETAIL'!$D$5</f>
        <v>764.64</v>
      </c>
      <c r="I11" s="481"/>
      <c r="J11" s="423">
        <f>('[2]ZENITH 800'!X11*'[2]MARK UP FOR RETAIL'!$D$11)*'[2]MARK UP FOR RETAIL'!$D$5</f>
        <v>1940.76</v>
      </c>
      <c r="K11" s="424"/>
    </row>
    <row r="12" spans="1:11" ht="15.75" customHeight="1">
      <c r="A12" s="378" t="s">
        <v>99</v>
      </c>
      <c r="B12" s="378"/>
      <c r="C12" s="378"/>
      <c r="D12" s="365"/>
      <c r="E12" s="851">
        <f>((('[2]ZENITH 800'!S12*'[2]MARK UP FOR RETAIL'!$D$9)*'[2]MARK UP FOR RETAIL'!$D$11)*'[2]MARK UP FOR RETAIL'!$D$5)</f>
        <v>281.88</v>
      </c>
      <c r="F12" s="851"/>
      <c r="G12" s="122">
        <f>((('[2]ZENITH 800'!U12*'[2]MARK UP FOR RETAIL'!$D$9)*'[2]MARK UP FOR RETAIL'!$D$11)*'[2]MARK UP FOR RETAIL'!$D$5)</f>
        <v>281.88</v>
      </c>
      <c r="H12" s="130" t="s">
        <v>25</v>
      </c>
      <c r="I12" s="481"/>
      <c r="J12" s="423">
        <f>('[2]ZENITH 800'!X12*'[2]MARK UP FOR RETAIL'!$D$11)*'[2]MARK UP FOR RETAIL'!$D$5</f>
        <v>139.32000000000002</v>
      </c>
      <c r="K12" s="424"/>
    </row>
    <row r="13" spans="1:11" ht="15.75">
      <c r="A13" s="471" t="s">
        <v>96</v>
      </c>
      <c r="B13" s="471"/>
      <c r="C13" s="471"/>
      <c r="D13" s="471"/>
      <c r="E13" s="851">
        <f>((('[2]ZENITH 800'!S13*'[2]MARK UP FOR RETAIL'!$D$9)*'[2]MARK UP FOR RETAIL'!$D$11)*'[2]MARK UP FOR RETAIL'!$D$5)</f>
        <v>821.34</v>
      </c>
      <c r="F13" s="851"/>
      <c r="G13" s="122">
        <f>((('[2]ZENITH 800'!U13*'[2]MARK UP FOR RETAIL'!$D$9)*'[2]MARK UP FOR RETAIL'!$D$11)*'[2]MARK UP FOR RETAIL'!$D$5)</f>
        <v>905.58</v>
      </c>
      <c r="H13" s="43">
        <f>('[2]ZENITH 800'!V13*'[2]MARK UP FOR RETAIL'!$D$11)*'[2]MARK UP FOR RETAIL'!$D$5</f>
        <v>102.06</v>
      </c>
      <c r="I13" s="481"/>
      <c r="J13" s="423">
        <f>('[2]ZENITH 800'!X13*'[2]MARK UP FOR RETAIL'!$D$11)*'[2]MARK UP FOR RETAIL'!$D$5</f>
        <v>230.04000000000002</v>
      </c>
      <c r="K13" s="424"/>
    </row>
    <row r="14" spans="1:11" ht="15.75">
      <c r="A14" s="471" t="s">
        <v>26</v>
      </c>
      <c r="B14" s="471"/>
      <c r="C14" s="471"/>
      <c r="D14" s="471"/>
      <c r="E14" s="609">
        <f>(('[2]ZENITH 800'!S14*'[2]MARK UP FOR RETAIL'!$D$10)*'[2]MARK UP FOR RETAIL'!$D$11)*'[2]MARK UP FOR RETAIL'!$D$7</f>
        <v>46.98</v>
      </c>
      <c r="F14" s="609"/>
      <c r="G14" s="609"/>
      <c r="H14" s="130" t="s">
        <v>25</v>
      </c>
      <c r="I14" s="481"/>
      <c r="J14" s="423">
        <f>('[2]ZENITH 800'!X14*'[2]MARK UP FOR RETAIL'!$D$11)*'[2]MARK UP FOR RETAIL'!$D$5</f>
        <v>34.020000000000003</v>
      </c>
      <c r="K14" s="424"/>
    </row>
    <row r="17" spans="1:11" ht="15" customHeight="1">
      <c r="A17" s="581" t="s">
        <v>209</v>
      </c>
      <c r="B17" s="581"/>
      <c r="C17" s="581"/>
      <c r="D17" s="581"/>
      <c r="E17" s="581"/>
      <c r="F17" s="581"/>
      <c r="G17" s="581"/>
      <c r="H17" s="581"/>
      <c r="I17" s="581"/>
      <c r="J17" s="581"/>
      <c r="K17" s="581"/>
    </row>
    <row r="18" spans="1:11" ht="15" customHeight="1">
      <c r="A18" s="371"/>
      <c r="B18" s="371"/>
      <c r="C18" s="371"/>
      <c r="D18" s="371"/>
      <c r="E18" s="371"/>
      <c r="F18" s="371"/>
      <c r="G18" s="371"/>
      <c r="H18" s="371"/>
      <c r="I18" s="371"/>
      <c r="J18" s="371"/>
      <c r="K18" s="371"/>
    </row>
    <row r="19" spans="1:11" ht="15" customHeight="1">
      <c r="A19" s="371"/>
      <c r="B19" s="371"/>
      <c r="C19" s="371"/>
      <c r="D19" s="371"/>
      <c r="E19" s="371"/>
      <c r="F19" s="371"/>
      <c r="G19" s="371"/>
      <c r="H19" s="371"/>
      <c r="I19" s="371"/>
      <c r="J19" s="371"/>
      <c r="K19" s="371"/>
    </row>
    <row r="20" spans="1:11" ht="20.25">
      <c r="A20" s="131" t="s">
        <v>210</v>
      </c>
      <c r="B20" s="90"/>
      <c r="C20" s="90"/>
      <c r="D20" s="90"/>
      <c r="E20" s="90"/>
      <c r="F20" s="131"/>
      <c r="G20" s="131"/>
      <c r="H20" s="49"/>
      <c r="I20" s="49"/>
      <c r="J20" s="49"/>
      <c r="K20" s="49"/>
    </row>
    <row r="21" spans="1:11" ht="20.25">
      <c r="A21" s="131" t="s">
        <v>211</v>
      </c>
      <c r="B21" s="90"/>
      <c r="C21" s="90"/>
      <c r="D21" s="90"/>
      <c r="E21" s="90"/>
      <c r="F21" s="131"/>
      <c r="G21" s="131"/>
      <c r="H21" s="49"/>
      <c r="I21" s="49"/>
      <c r="J21" s="49"/>
      <c r="K21" s="49"/>
    </row>
    <row r="22" spans="1:11" ht="20.25">
      <c r="A22" s="99" t="s">
        <v>212</v>
      </c>
      <c r="B22" s="90"/>
      <c r="C22" s="90"/>
      <c r="D22" s="90"/>
      <c r="E22" s="90"/>
      <c r="F22" s="131"/>
      <c r="G22" s="131"/>
      <c r="H22" s="49"/>
      <c r="I22" s="49"/>
      <c r="J22" s="49"/>
      <c r="K22" s="49"/>
    </row>
    <row r="23" spans="1:11" ht="15.75">
      <c r="A23" s="99" t="s">
        <v>213</v>
      </c>
      <c r="B23" s="123"/>
      <c r="C23" s="123"/>
      <c r="D23" s="45"/>
      <c r="E23" s="45"/>
      <c r="F23" s="99"/>
      <c r="G23" s="99"/>
      <c r="H23" s="45"/>
      <c r="I23" s="45"/>
      <c r="J23" s="45"/>
      <c r="K23" s="45"/>
    </row>
    <row r="24" spans="1:11" ht="15.75">
      <c r="A24" s="99" t="s">
        <v>214</v>
      </c>
      <c r="B24" s="123"/>
      <c r="C24" s="123"/>
      <c r="D24" s="45"/>
      <c r="E24" s="45"/>
      <c r="F24" s="99"/>
      <c r="G24" s="99"/>
      <c r="H24" s="45"/>
      <c r="I24" s="45"/>
      <c r="J24" s="45"/>
      <c r="K24" s="45"/>
    </row>
    <row r="25" spans="1:11" ht="15.75">
      <c r="A25" s="99" t="s">
        <v>61</v>
      </c>
      <c r="B25" s="123"/>
      <c r="C25" s="123"/>
      <c r="D25" s="45"/>
      <c r="E25" s="45"/>
      <c r="F25" s="99"/>
      <c r="G25" s="99"/>
      <c r="H25" s="45"/>
      <c r="I25" s="45"/>
      <c r="J25" s="45"/>
      <c r="K25" s="45"/>
    </row>
    <row r="26" spans="1:11" ht="15.75">
      <c r="A26" s="131" t="s">
        <v>128</v>
      </c>
    </row>
    <row r="27" spans="1:11" ht="15.75">
      <c r="A27" s="131" t="s">
        <v>215</v>
      </c>
    </row>
    <row r="28" spans="1:11" ht="15.75">
      <c r="A28" s="131" t="s">
        <v>216</v>
      </c>
    </row>
    <row r="29" spans="1:11">
      <c r="A29" s="47" t="s">
        <v>59</v>
      </c>
    </row>
    <row r="30" spans="1:11" ht="15.75">
      <c r="A30" s="99" t="s">
        <v>217</v>
      </c>
    </row>
    <row r="31" spans="1:11" ht="15.75">
      <c r="A31" s="99" t="s">
        <v>218</v>
      </c>
    </row>
  </sheetData>
  <mergeCells count="28">
    <mergeCell ref="J14:K14"/>
    <mergeCell ref="A12:C12"/>
    <mergeCell ref="E12:F12"/>
    <mergeCell ref="A13:D13"/>
    <mergeCell ref="J7:K7"/>
    <mergeCell ref="J6:K6"/>
    <mergeCell ref="J13:K13"/>
    <mergeCell ref="J12:K12"/>
    <mergeCell ref="J11:K11"/>
    <mergeCell ref="J10:K10"/>
    <mergeCell ref="J9:K9"/>
    <mergeCell ref="J8:K8"/>
    <mergeCell ref="A17:K19"/>
    <mergeCell ref="E13:F13"/>
    <mergeCell ref="A1:K1"/>
    <mergeCell ref="A3:D5"/>
    <mergeCell ref="J4:K5"/>
    <mergeCell ref="E6:F6"/>
    <mergeCell ref="I6:I14"/>
    <mergeCell ref="D7:D12"/>
    <mergeCell ref="E7:F7"/>
    <mergeCell ref="E8:F8"/>
    <mergeCell ref="E4:G5"/>
    <mergeCell ref="A14:D14"/>
    <mergeCell ref="E14:G14"/>
    <mergeCell ref="E9:F9"/>
    <mergeCell ref="E10:F10"/>
    <mergeCell ref="E11:F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G16" sqref="G16:G17"/>
    </sheetView>
  </sheetViews>
  <sheetFormatPr defaultRowHeight="15"/>
  <cols>
    <col min="1" max="1" width="10.7109375" style="10" customWidth="1"/>
    <col min="2" max="5" width="9.140625" style="10"/>
    <col min="6" max="6" width="13.42578125" style="10" customWidth="1"/>
    <col min="7" max="16384" width="9.140625" style="10"/>
  </cols>
  <sheetData>
    <row r="1" spans="1:14" ht="45.75">
      <c r="A1" s="618" t="s">
        <v>219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20"/>
    </row>
    <row r="2" spans="1:14" ht="15" customHeight="1">
      <c r="A2" s="611" t="s">
        <v>220</v>
      </c>
      <c r="B2" s="611"/>
      <c r="C2" s="611"/>
      <c r="D2" s="13"/>
      <c r="E2" s="13"/>
      <c r="F2" s="13"/>
      <c r="G2" s="13"/>
      <c r="H2" s="13"/>
      <c r="I2" s="13"/>
      <c r="J2" s="13"/>
      <c r="K2" s="517"/>
      <c r="L2" s="517"/>
      <c r="M2" s="517"/>
      <c r="N2" s="517"/>
    </row>
    <row r="3" spans="1:14" ht="15" customHeight="1" thickBot="1">
      <c r="A3" s="611"/>
      <c r="B3" s="611"/>
      <c r="C3" s="611"/>
      <c r="D3" s="14"/>
      <c r="E3" s="14"/>
      <c r="F3" s="14"/>
      <c r="G3" s="14"/>
      <c r="H3" s="14"/>
      <c r="I3" s="14"/>
      <c r="J3" s="14"/>
      <c r="K3" s="411"/>
      <c r="L3" s="411"/>
      <c r="M3" s="411"/>
      <c r="N3" s="411"/>
    </row>
    <row r="4" spans="1:14" ht="15.75" customHeight="1">
      <c r="A4" s="612"/>
      <c r="B4" s="612"/>
      <c r="C4" s="612"/>
      <c r="D4" s="613" t="s">
        <v>221</v>
      </c>
      <c r="E4" s="614"/>
      <c r="F4" s="615"/>
      <c r="G4" s="14"/>
      <c r="H4" s="14"/>
      <c r="I4" s="14"/>
      <c r="J4" s="14"/>
      <c r="K4" s="861" t="s">
        <v>534</v>
      </c>
      <c r="L4" s="861"/>
      <c r="M4" s="862" t="s">
        <v>535</v>
      </c>
      <c r="N4" s="863"/>
    </row>
    <row r="5" spans="1:14" ht="51">
      <c r="A5" s="15" t="s">
        <v>43</v>
      </c>
      <c r="B5" s="54" t="s">
        <v>5</v>
      </c>
      <c r="C5" s="133" t="s">
        <v>104</v>
      </c>
      <c r="D5" s="134" t="s">
        <v>7</v>
      </c>
      <c r="E5" s="54" t="s">
        <v>8</v>
      </c>
      <c r="F5" s="135" t="s">
        <v>9</v>
      </c>
      <c r="G5" s="136" t="s">
        <v>223</v>
      </c>
      <c r="H5" s="54" t="s">
        <v>10</v>
      </c>
      <c r="I5" s="16" t="s">
        <v>47</v>
      </c>
      <c r="J5" s="313"/>
      <c r="K5" s="864" t="s">
        <v>536</v>
      </c>
      <c r="L5" s="865"/>
      <c r="M5" s="865"/>
      <c r="N5" s="866"/>
    </row>
    <row r="6" spans="1:14" ht="15.75">
      <c r="A6" s="102" t="s">
        <v>224</v>
      </c>
      <c r="B6" s="55">
        <v>2</v>
      </c>
      <c r="C6" s="137">
        <v>2</v>
      </c>
      <c r="D6" s="188">
        <f>((('[2]SUPREME &amp; CLASSIQUE'!AU6*'[2]MARK UP FOR RETAIL'!$D$9)*'[2]MARK UP FOR RETAIL'!$D$11)*'[2]MARK UP FOR RETAIL'!$D$5)+'[2]MARK UP FOR RETAIL'!$G$5</f>
        <v>876.42</v>
      </c>
      <c r="E6" s="122">
        <f>((('[2]SUPREME &amp; CLASSIQUE'!AV6*'[2]MARK UP FOR RETAIL'!$D$9)*'[2]MARK UP FOR RETAIL'!$D$11)*'[2]MARK UP FOR RETAIL'!$D$5)+'[2]MARK UP FOR RETAIL'!$G$5</f>
        <v>1103.22</v>
      </c>
      <c r="F6" s="189">
        <f>((('[2]SUPREME &amp; CLASSIQUE'!AW6*'[2]MARK UP FOR RETAIL'!$D$9)*'[2]MARK UP FOR RETAIL'!$D$11)*'[2]MARK UP FOR RETAIL'!$D$5)+'[2]MARK UP FOR RETAIL'!$G$5</f>
        <v>1208.52</v>
      </c>
      <c r="G6" s="145">
        <f>(('[2]SUPREME &amp; CLASSIQUE'!AX6*'[2]MARK UP FOR RETAIL'!$D$9)*'[2]MARK UP FOR RETAIL'!$D$11)*'[2]MARK UP FOR RETAIL'!$D$5</f>
        <v>252.72</v>
      </c>
      <c r="H6" s="43">
        <f>(('[2]SUPREME &amp; CLASSIQUE'!AY6*'[2]MARK UP FOR RETAIL'!$D$10)*'[2]MARK UP FOR RETAIL'!$D$11)*'[2]MARK UP FOR RETAIL'!$D$7</f>
        <v>199.26000000000002</v>
      </c>
      <c r="I6" s="43">
        <f>('[2]SUPREME &amp; CLASSIQUE'!AZ6*'[2]MARK UP FOR RETAIL'!$D$11)*'[2]MARK UP FOR RETAIL'!$D$5</f>
        <v>413.1</v>
      </c>
      <c r="J6" s="314"/>
      <c r="K6" s="423">
        <f>(('[2]SUPREME &amp; CLASSIQUE'!BB6*'[2]MARK UP FOR RETAIL'!$D$11)*'[2]MARK UP FOR RETAIL'!$D$5)</f>
        <v>508.68000000000006</v>
      </c>
      <c r="L6" s="424"/>
      <c r="M6" s="423">
        <f>(('[2]SUPREME &amp; CLASSIQUE'!BD6*'[2]MARK UP FOR RETAIL'!$D$11)*'[2]MARK UP FOR RETAIL'!$D$5)</f>
        <v>115.02000000000001</v>
      </c>
      <c r="N6" s="424"/>
    </row>
    <row r="7" spans="1:14" ht="15.75">
      <c r="A7" s="102" t="s">
        <v>225</v>
      </c>
      <c r="B7" s="55">
        <v>2</v>
      </c>
      <c r="C7" s="137">
        <v>2</v>
      </c>
      <c r="D7" s="188">
        <f>((('[2]SUPREME &amp; CLASSIQUE'!AU7*'[2]MARK UP FOR RETAIL'!$D$9)*'[2]MARK UP FOR RETAIL'!$D$11)*'[2]MARK UP FOR RETAIL'!$D$5)+'[2]MARK UP FOR RETAIL'!$G$5</f>
        <v>1004.4000000000001</v>
      </c>
      <c r="E7" s="122">
        <f>((('[2]SUPREME &amp; CLASSIQUE'!AV7*'[2]MARK UP FOR RETAIL'!$D$9)*'[2]MARK UP FOR RETAIL'!$D$11)*'[2]MARK UP FOR RETAIL'!$D$5)+'[2]MARK UP FOR RETAIL'!$G$5</f>
        <v>1407.78</v>
      </c>
      <c r="F7" s="189">
        <f>((('[2]SUPREME &amp; CLASSIQUE'!AW7*'[2]MARK UP FOR RETAIL'!$D$9)*'[2]MARK UP FOR RETAIL'!$D$11)*'[2]MARK UP FOR RETAIL'!$D$5)+'[2]MARK UP FOR RETAIL'!$G$5</f>
        <v>1495.26</v>
      </c>
      <c r="G7" s="145">
        <f>(('[2]SUPREME &amp; CLASSIQUE'!AX7*'[2]MARK UP FOR RETAIL'!$D$9)*'[2]MARK UP FOR RETAIL'!$D$11)*'[2]MARK UP FOR RETAIL'!$D$5</f>
        <v>278.64000000000004</v>
      </c>
      <c r="H7" s="43">
        <f>(('[2]SUPREME &amp; CLASSIQUE'!AY7*'[2]MARK UP FOR RETAIL'!$D$10)*'[2]MARK UP FOR RETAIL'!$D$11)*'[2]MARK UP FOR RETAIL'!$D$7</f>
        <v>217.07999999999998</v>
      </c>
      <c r="I7" s="43">
        <f>('[2]SUPREME &amp; CLASSIQUE'!AZ7*'[2]MARK UP FOR RETAIL'!$D$11)*'[2]MARK UP FOR RETAIL'!$D$5</f>
        <v>476.28000000000003</v>
      </c>
      <c r="J7" s="314"/>
      <c r="K7" s="423">
        <f>(('[2]SUPREME &amp; CLASSIQUE'!BB7*'[2]MARK UP FOR RETAIL'!$D$11)*'[2]MARK UP FOR RETAIL'!$D$5)</f>
        <v>626.94000000000005</v>
      </c>
      <c r="L7" s="424"/>
      <c r="M7" s="423">
        <f>(('[2]SUPREME &amp; CLASSIQUE'!BD7*'[2]MARK UP FOR RETAIL'!$D$11)*'[2]MARK UP FOR RETAIL'!$D$5)</f>
        <v>131.22</v>
      </c>
      <c r="N7" s="424"/>
    </row>
    <row r="8" spans="1:14" ht="15.75">
      <c r="A8" s="102" t="s">
        <v>226</v>
      </c>
      <c r="B8" s="55">
        <v>2</v>
      </c>
      <c r="C8" s="137">
        <v>2</v>
      </c>
      <c r="D8" s="188">
        <f>((('[2]SUPREME &amp; CLASSIQUE'!AU8*'[2]MARK UP FOR RETAIL'!$D$9)*'[2]MARK UP FOR RETAIL'!$D$11)*'[2]MARK UP FOR RETAIL'!$D$5)+'[2]MARK UP FOR RETAIL'!$G$5</f>
        <v>1203.6600000000001</v>
      </c>
      <c r="E8" s="122">
        <f>((('[2]SUPREME &amp; CLASSIQUE'!AV8*'[2]MARK UP FOR RETAIL'!$D$9)*'[2]MARK UP FOR RETAIL'!$D$11)*'[2]MARK UP FOR RETAIL'!$D$5)+'[2]MARK UP FOR RETAIL'!$G$5</f>
        <v>1749.6000000000001</v>
      </c>
      <c r="F8" s="189">
        <f>((('[2]SUPREME &amp; CLASSIQUE'!AW8*'[2]MARK UP FOR RETAIL'!$D$9)*'[2]MARK UP FOR RETAIL'!$D$11)*'[2]MARK UP FOR RETAIL'!$D$5)+'[2]MARK UP FOR RETAIL'!$G$5</f>
        <v>1850.04</v>
      </c>
      <c r="G8" s="145">
        <f>(('[2]SUPREME &amp; CLASSIQUE'!AX8*'[2]MARK UP FOR RETAIL'!$D$9)*'[2]MARK UP FOR RETAIL'!$D$11)*'[2]MARK UP FOR RETAIL'!$D$5</f>
        <v>307.8</v>
      </c>
      <c r="H8" s="43">
        <f>(('[2]SUPREME &amp; CLASSIQUE'!AY8*'[2]MARK UP FOR RETAIL'!$D$10)*'[2]MARK UP FOR RETAIL'!$D$11)*'[2]MARK UP FOR RETAIL'!$D$7</f>
        <v>239.76000000000002</v>
      </c>
      <c r="I8" s="43">
        <f>('[2]SUPREME &amp; CLASSIQUE'!AZ8*'[2]MARK UP FOR RETAIL'!$D$11)*'[2]MARK UP FOR RETAIL'!$D$5</f>
        <v>542.70000000000005</v>
      </c>
      <c r="J8" s="314"/>
      <c r="K8" s="423">
        <f>(('[2]SUPREME &amp; CLASSIQUE'!BB8*'[2]MARK UP FOR RETAIL'!$D$11)*'[2]MARK UP FOR RETAIL'!$D$5)</f>
        <v>745.2</v>
      </c>
      <c r="L8" s="424"/>
      <c r="M8" s="423">
        <f>(('[2]SUPREME &amp; CLASSIQUE'!BD8*'[2]MARK UP FOR RETAIL'!$D$11)*'[2]MARK UP FOR RETAIL'!$D$5)</f>
        <v>152.28</v>
      </c>
      <c r="N8" s="424"/>
    </row>
    <row r="9" spans="1:14" ht="25.5">
      <c r="A9" s="102" t="s">
        <v>227</v>
      </c>
      <c r="B9" s="55">
        <v>2</v>
      </c>
      <c r="C9" s="137">
        <v>2</v>
      </c>
      <c r="D9" s="188">
        <f>((('[2]SUPREME &amp; CLASSIQUE'!AU9*'[2]MARK UP FOR RETAIL'!$D$9)*'[2]MARK UP FOR RETAIL'!$D$11)*'[2]MARK UP FOR RETAIL'!$D$5)+'[2]MARK UP FOR RETAIL'!$G$5</f>
        <v>1398.06</v>
      </c>
      <c r="E9" s="122">
        <f>((('[2]SUPREME &amp; CLASSIQUE'!AV9*'[2]MARK UP FOR RETAIL'!$D$9)*'[2]MARK UP FOR RETAIL'!$D$11)*'[2]MARK UP FOR RETAIL'!$D$5)+'[2]MARK UP FOR RETAIL'!$G$5</f>
        <v>2084.94</v>
      </c>
      <c r="F9" s="189">
        <f>((('[2]SUPREME &amp; CLASSIQUE'!AW9*'[2]MARK UP FOR RETAIL'!$D$9)*'[2]MARK UP FOR RETAIL'!$D$11)*'[2]MARK UP FOR RETAIL'!$D$5)+'[2]MARK UP FOR RETAIL'!$G$5</f>
        <v>2203.2000000000003</v>
      </c>
      <c r="G9" s="145">
        <f>(('[2]SUPREME &amp; CLASSIQUE'!AX9*'[2]MARK UP FOR RETAIL'!$D$9)*'[2]MARK UP FOR RETAIL'!$D$11)*'[2]MARK UP FOR RETAIL'!$D$5</f>
        <v>335.34</v>
      </c>
      <c r="H9" s="43">
        <f>(('[2]SUPREME &amp; CLASSIQUE'!AY9*'[2]MARK UP FOR RETAIL'!$D$10)*'[2]MARK UP FOR RETAIL'!$D$11)*'[2]MARK UP FOR RETAIL'!$D$7</f>
        <v>259.20000000000005</v>
      </c>
      <c r="I9" s="43">
        <f>('[2]SUPREME &amp; CLASSIQUE'!AZ9*'[2]MARK UP FOR RETAIL'!$D$11)*'[2]MARK UP FOR RETAIL'!$D$5</f>
        <v>604.26</v>
      </c>
      <c r="J9" s="314"/>
      <c r="K9" s="423">
        <f>(('[2]SUPREME &amp; CLASSIQUE'!BB9*'[2]MARK UP FOR RETAIL'!$D$11)*'[2]MARK UP FOR RETAIL'!$D$5)</f>
        <v>866.7</v>
      </c>
      <c r="L9" s="424"/>
      <c r="M9" s="423">
        <f>(('[2]SUPREME &amp; CLASSIQUE'!BD9*'[2]MARK UP FOR RETAIL'!$D$11)*'[2]MARK UP FOR RETAIL'!$D$5)</f>
        <v>168.48000000000002</v>
      </c>
      <c r="N9" s="424"/>
    </row>
    <row r="10" spans="1:14" ht="15.75">
      <c r="A10" s="102" t="s">
        <v>228</v>
      </c>
      <c r="B10" s="55">
        <v>2</v>
      </c>
      <c r="C10" s="137">
        <v>2</v>
      </c>
      <c r="D10" s="188">
        <f>((('[2]SUPREME &amp; CLASSIQUE'!AU10*'[2]MARK UP FOR RETAIL'!$D$9)*'[2]MARK UP FOR RETAIL'!$D$11)*'[2]MARK UP FOR RETAIL'!$D$5)+'[2]MARK UP FOR RETAIL'!$G$5</f>
        <v>1595.7</v>
      </c>
      <c r="E10" s="122">
        <f>((('[2]SUPREME &amp; CLASSIQUE'!AV10*'[2]MARK UP FOR RETAIL'!$D$9)*'[2]MARK UP FOR RETAIL'!$D$11)*'[2]MARK UP FOR RETAIL'!$D$5)+'[2]MARK UP FOR RETAIL'!$G$5</f>
        <v>2426.7600000000002</v>
      </c>
      <c r="F10" s="189">
        <f>((('[2]SUPREME &amp; CLASSIQUE'!AW10*'[2]MARK UP FOR RETAIL'!$D$9)*'[2]MARK UP FOR RETAIL'!$D$11)*'[2]MARK UP FOR RETAIL'!$D$5)+'[2]MARK UP FOR RETAIL'!$G$5</f>
        <v>2567.7000000000003</v>
      </c>
      <c r="G10" s="145">
        <f>(('[2]SUPREME &amp; CLASSIQUE'!AX10*'[2]MARK UP FOR RETAIL'!$D$9)*'[2]MARK UP FOR RETAIL'!$D$11)*'[2]MARK UP FOR RETAIL'!$D$5</f>
        <v>370.98</v>
      </c>
      <c r="H10" s="43">
        <f>(('[2]SUPREME &amp; CLASSIQUE'!AY10*'[2]MARK UP FOR RETAIL'!$D$10)*'[2]MARK UP FOR RETAIL'!$D$11)*'[2]MARK UP FOR RETAIL'!$D$7</f>
        <v>281.88</v>
      </c>
      <c r="I10" s="43">
        <f>('[2]SUPREME &amp; CLASSIQUE'!AZ10*'[2]MARK UP FOR RETAIL'!$D$11)*'[2]MARK UP FOR RETAIL'!$D$5</f>
        <v>667.44</v>
      </c>
      <c r="J10" s="314"/>
      <c r="K10" s="423">
        <f>(('[2]SUPREME &amp; CLASSIQUE'!BB10*'[2]MARK UP FOR RETAIL'!$D$11)*'[2]MARK UP FOR RETAIL'!$D$5)</f>
        <v>994.68</v>
      </c>
      <c r="L10" s="424"/>
      <c r="M10" s="423">
        <f>(('[2]SUPREME &amp; CLASSIQUE'!BD10*'[2]MARK UP FOR RETAIL'!$D$11)*'[2]MARK UP FOR RETAIL'!$D$5)</f>
        <v>189.54000000000002</v>
      </c>
      <c r="N10" s="424"/>
    </row>
    <row r="11" spans="1:14" ht="25.5">
      <c r="A11" s="102" t="s">
        <v>229</v>
      </c>
      <c r="B11" s="55">
        <v>3</v>
      </c>
      <c r="C11" s="137">
        <v>2</v>
      </c>
      <c r="D11" s="188">
        <f>((('[2]SUPREME &amp; CLASSIQUE'!AU11*'[2]MARK UP FOR RETAIL'!$D$9)*'[2]MARK UP FOR RETAIL'!$D$11)*'[2]MARK UP FOR RETAIL'!$D$5)+'[2]MARK UP FOR RETAIL'!$G$5</f>
        <v>1824.1200000000001</v>
      </c>
      <c r="E11" s="122">
        <f>((('[2]SUPREME &amp; CLASSIQUE'!AV11*'[2]MARK UP FOR RETAIL'!$D$9)*'[2]MARK UP FOR RETAIL'!$D$11)*'[2]MARK UP FOR RETAIL'!$D$5)+'[2]MARK UP FOR RETAIL'!$G$5</f>
        <v>2805.84</v>
      </c>
      <c r="F11" s="189">
        <f>((('[2]SUPREME &amp; CLASSIQUE'!AW11*'[2]MARK UP FOR RETAIL'!$D$9)*'[2]MARK UP FOR RETAIL'!$D$11)*'[2]MARK UP FOR RETAIL'!$D$5)+'[2]MARK UP FOR RETAIL'!$G$5</f>
        <v>2969.46</v>
      </c>
      <c r="G11" s="145">
        <f>(('[2]SUPREME &amp; CLASSIQUE'!AX11*'[2]MARK UP FOR RETAIL'!$D$9)*'[2]MARK UP FOR RETAIL'!$D$11)*'[2]MARK UP FOR RETAIL'!$D$5</f>
        <v>413.1</v>
      </c>
      <c r="H11" s="43">
        <f>(('[2]SUPREME &amp; CLASSIQUE'!AY11*'[2]MARK UP FOR RETAIL'!$D$10)*'[2]MARK UP FOR RETAIL'!$D$11)*'[2]MARK UP FOR RETAIL'!$D$7</f>
        <v>298.08</v>
      </c>
      <c r="I11" s="43">
        <f>('[2]SUPREME &amp; CLASSIQUE'!AZ11*'[2]MARK UP FOR RETAIL'!$D$11)*'[2]MARK UP FOR RETAIL'!$D$5</f>
        <v>732.24</v>
      </c>
      <c r="J11" s="314"/>
      <c r="K11" s="423">
        <f>(('[2]SUPREME &amp; CLASSIQUE'!BB11*'[2]MARK UP FOR RETAIL'!$D$11)*'[2]MARK UP FOR RETAIL'!$D$5)</f>
        <v>1161.54</v>
      </c>
      <c r="L11" s="424"/>
      <c r="M11" s="423">
        <f>(('[2]SUPREME &amp; CLASSIQUE'!BD11*'[2]MARK UP FOR RETAIL'!$D$11)*'[2]MARK UP FOR RETAIL'!$D$5)</f>
        <v>215.46</v>
      </c>
      <c r="N11" s="424"/>
    </row>
    <row r="12" spans="1:14" ht="25.5">
      <c r="A12" s="102" t="s">
        <v>230</v>
      </c>
      <c r="B12" s="55">
        <v>4</v>
      </c>
      <c r="C12" s="137">
        <v>2</v>
      </c>
      <c r="D12" s="188">
        <f>((('[2]SUPREME &amp; CLASSIQUE'!AU12*'[2]MARK UP FOR RETAIL'!$D$9)*'[2]MARK UP FOR RETAIL'!$D$11)*'[2]MARK UP FOR RETAIL'!$D$5)+'[2]MARK UP FOR RETAIL'!$G$5</f>
        <v>2042.8200000000002</v>
      </c>
      <c r="E12" s="122">
        <f>((('[2]SUPREME &amp; CLASSIQUE'!AV12*'[2]MARK UP FOR RETAIL'!$D$9)*'[2]MARK UP FOR RETAIL'!$D$11)*'[2]MARK UP FOR RETAIL'!$D$5)+'[2]MARK UP FOR RETAIL'!$G$5</f>
        <v>3176.82</v>
      </c>
      <c r="F12" s="189">
        <f>((('[2]SUPREME &amp; CLASSIQUE'!AW12*'[2]MARK UP FOR RETAIL'!$D$9)*'[2]MARK UP FOR RETAIL'!$D$11)*'[2]MARK UP FOR RETAIL'!$D$5)+'[2]MARK UP FOR RETAIL'!$G$5</f>
        <v>3355.02</v>
      </c>
      <c r="G12" s="145">
        <f>(('[2]SUPREME &amp; CLASSIQUE'!AX12*'[2]MARK UP FOR RETAIL'!$D$9)*'[2]MARK UP FOR RETAIL'!$D$11)*'[2]MARK UP FOR RETAIL'!$D$5</f>
        <v>489.24</v>
      </c>
      <c r="H12" s="43">
        <f>(('[2]SUPREME &amp; CLASSIQUE'!AY12*'[2]MARK UP FOR RETAIL'!$D$10)*'[2]MARK UP FOR RETAIL'!$D$11)*'[2]MARK UP FOR RETAIL'!$D$7</f>
        <v>317.52</v>
      </c>
      <c r="I12" s="43">
        <f>('[2]SUPREME &amp; CLASSIQUE'!AZ12*'[2]MARK UP FOR RETAIL'!$D$11)*'[2]MARK UP FOR RETAIL'!$D$5</f>
        <v>800.28</v>
      </c>
      <c r="J12" s="314"/>
      <c r="K12" s="423">
        <f>(('[2]SUPREME &amp; CLASSIQUE'!BB12*'[2]MARK UP FOR RETAIL'!$D$11)*'[2]MARK UP FOR RETAIL'!$D$5)</f>
        <v>1313.82</v>
      </c>
      <c r="L12" s="424"/>
      <c r="M12" s="423">
        <f>(('[2]SUPREME &amp; CLASSIQUE'!BD12*'[2]MARK UP FOR RETAIL'!$D$11)*'[2]MARK UP FOR RETAIL'!$D$5)</f>
        <v>255.96</v>
      </c>
      <c r="N12" s="424"/>
    </row>
    <row r="13" spans="1:14" ht="25.5">
      <c r="A13" s="102" t="s">
        <v>231</v>
      </c>
      <c r="B13" s="55">
        <v>4</v>
      </c>
      <c r="C13" s="137">
        <v>2</v>
      </c>
      <c r="D13" s="188">
        <f>((('[2]SUPREME &amp; CLASSIQUE'!AU13*'[2]MARK UP FOR RETAIL'!$D$9)*'[2]MARK UP FOR RETAIL'!$D$11)*'[2]MARK UP FOR RETAIL'!$D$5)+'[2]MARK UP FOR RETAIL'!$G$5</f>
        <v>2272.86</v>
      </c>
      <c r="E13" s="122">
        <f>((('[2]SUPREME &amp; CLASSIQUE'!AV13*'[2]MARK UP FOR RETAIL'!$D$9)*'[2]MARK UP FOR RETAIL'!$D$11)*'[2]MARK UP FOR RETAIL'!$D$5)+'[2]MARK UP FOR RETAIL'!$G$5</f>
        <v>3547.8</v>
      </c>
      <c r="F13" s="189">
        <f>((('[2]SUPREME &amp; CLASSIQUE'!AW13*'[2]MARK UP FOR RETAIL'!$D$9)*'[2]MARK UP FOR RETAIL'!$D$11)*'[2]MARK UP FOR RETAIL'!$D$5)+'[2]MARK UP FOR RETAIL'!$G$5</f>
        <v>3751.92</v>
      </c>
      <c r="G13" s="145">
        <f>(('[2]SUPREME &amp; CLASSIQUE'!AX13*'[2]MARK UP FOR RETAIL'!$D$9)*'[2]MARK UP FOR RETAIL'!$D$11)*'[2]MARK UP FOR RETAIL'!$D$5</f>
        <v>532.98</v>
      </c>
      <c r="H13" s="43">
        <f>(('[2]SUPREME &amp; CLASSIQUE'!AY13*'[2]MARK UP FOR RETAIL'!$D$10)*'[2]MARK UP FOR RETAIL'!$D$11)*'[2]MARK UP FOR RETAIL'!$D$7</f>
        <v>341.82</v>
      </c>
      <c r="I13" s="43">
        <f>('[2]SUPREME &amp; CLASSIQUE'!AZ13*'[2]MARK UP FOR RETAIL'!$D$11)*'[2]MARK UP FOR RETAIL'!$D$5</f>
        <v>860.21999999999991</v>
      </c>
      <c r="J13" s="314"/>
      <c r="K13" s="423">
        <f>(('[2]SUPREME &amp; CLASSIQUE'!BB13*'[2]MARK UP FOR RETAIL'!$D$11)*'[2]MARK UP FOR RETAIL'!$D$5)</f>
        <v>1485.54</v>
      </c>
      <c r="L13" s="424"/>
      <c r="M13" s="423">
        <f>(('[2]SUPREME &amp; CLASSIQUE'!BD13*'[2]MARK UP FOR RETAIL'!$D$11)*'[2]MARK UP FOR RETAIL'!$D$5)</f>
        <v>306.18</v>
      </c>
      <c r="N13" s="424"/>
    </row>
    <row r="14" spans="1:14" ht="25.5">
      <c r="A14" s="107" t="s">
        <v>232</v>
      </c>
      <c r="B14" s="66">
        <v>4</v>
      </c>
      <c r="C14" s="138">
        <v>2</v>
      </c>
      <c r="D14" s="188">
        <f>((('[2]SUPREME &amp; CLASSIQUE'!AU14*'[2]MARK UP FOR RETAIL'!$D$9)*'[2]MARK UP FOR RETAIL'!$D$11)*'[2]MARK UP FOR RETAIL'!$D$5)+'[2]MARK UP FOR RETAIL'!$G$5</f>
        <v>2504.52</v>
      </c>
      <c r="E14" s="122">
        <f>((('[2]SUPREME &amp; CLASSIQUE'!AV14*'[2]MARK UP FOR RETAIL'!$D$9)*'[2]MARK UP FOR RETAIL'!$D$11)*'[2]MARK UP FOR RETAIL'!$D$5)+'[2]MARK UP FOR RETAIL'!$G$5</f>
        <v>3920.4</v>
      </c>
      <c r="F14" s="189">
        <f>((('[2]SUPREME &amp; CLASSIQUE'!AW14*'[2]MARK UP FOR RETAIL'!$D$9)*'[2]MARK UP FOR RETAIL'!$D$11)*'[2]MARK UP FOR RETAIL'!$D$5)+'[2]MARK UP FOR RETAIL'!$G$5</f>
        <v>4140.72</v>
      </c>
      <c r="G14" s="145">
        <f>(('[2]SUPREME &amp; CLASSIQUE'!AX14*'[2]MARK UP FOR RETAIL'!$D$9)*'[2]MARK UP FOR RETAIL'!$D$11)*'[2]MARK UP FOR RETAIL'!$D$5</f>
        <v>586.44000000000005</v>
      </c>
      <c r="H14" s="43">
        <f>(('[2]SUPREME &amp; CLASSIQUE'!AY14*'[2]MARK UP FOR RETAIL'!$D$10)*'[2]MARK UP FOR RETAIL'!$D$11)*'[2]MARK UP FOR RETAIL'!$D$7</f>
        <v>361.26</v>
      </c>
      <c r="I14" s="43">
        <f>('[2]SUPREME &amp; CLASSIQUE'!AZ14*'[2]MARK UP FOR RETAIL'!$D$11)*'[2]MARK UP FOR RETAIL'!$D$5</f>
        <v>923.40000000000009</v>
      </c>
      <c r="J14" s="314"/>
      <c r="K14" s="423">
        <f>(('[2]SUPREME &amp; CLASSIQUE'!BB14*'[2]MARK UP FOR RETAIL'!$D$11)*'[2]MARK UP FOR RETAIL'!$D$5)</f>
        <v>1634.5800000000002</v>
      </c>
      <c r="L14" s="424"/>
      <c r="M14" s="423">
        <f>(('[2]SUPREME &amp; CLASSIQUE'!BD14*'[2]MARK UP FOR RETAIL'!$D$11)*'[2]MARK UP FOR RETAIL'!$D$5)</f>
        <v>354.78000000000003</v>
      </c>
      <c r="N14" s="424"/>
    </row>
    <row r="15" spans="1:14" ht="15.75" customHeight="1">
      <c r="A15" s="434" t="s">
        <v>233</v>
      </c>
      <c r="B15" s="434"/>
      <c r="C15" s="420"/>
      <c r="D15" s="629">
        <f>((('[2]SUPREME &amp; CLASSIQUE'!AU15*'[2]MARK UP FOR RETAIL'!$D$9)*'[2]MARK UP FOR RETAIL'!$D$11)*'[2]MARK UP FOR RETAIL'!$D$5)</f>
        <v>213.84000000000003</v>
      </c>
      <c r="E15" s="435"/>
      <c r="F15" s="630"/>
      <c r="G15" s="130" t="s">
        <v>25</v>
      </c>
      <c r="H15" s="43">
        <f>(('[2]SUPREME &amp; CLASSIQUE'!AY15*'[2]MARK UP FOR RETAIL'!$D$10)*'[2]MARK UP FOR RETAIL'!$D$11)*'[2]MARK UP FOR RETAIL'!$D$7</f>
        <v>37.26</v>
      </c>
      <c r="I15" s="122" t="s">
        <v>25</v>
      </c>
      <c r="J15" s="314"/>
      <c r="K15" s="423">
        <f>(('[2]SUPREME &amp; CLASSIQUE'!BB15*'[2]MARK UP FOR RETAIL'!$D$11)*'[2]MARK UP FOR RETAIL'!$D$5)</f>
        <v>90.720000000000013</v>
      </c>
      <c r="L15" s="424"/>
      <c r="M15" s="472" t="s">
        <v>25</v>
      </c>
      <c r="N15" s="473"/>
    </row>
    <row r="16" spans="1:14" ht="16.5" customHeight="1" thickBot="1">
      <c r="A16" s="434" t="s">
        <v>185</v>
      </c>
      <c r="B16" s="434"/>
      <c r="C16" s="420"/>
      <c r="D16" s="191">
        <f>((('[2]SUPREME &amp; CLASSIQUE'!AU16*'[2]MARK UP FOR RETAIL'!$D$9)*'[2]MARK UP FOR RETAIL'!$D$11)*'[2]MARK UP FOR RETAIL'!$D$5)</f>
        <v>319.14</v>
      </c>
      <c r="E16" s="192">
        <f>((('[2]SUPREME &amp; CLASSIQUE'!AV16*'[2]MARK UP FOR RETAIL'!$D$9)*'[2]MARK UP FOR RETAIL'!$D$11)*'[2]MARK UP FOR RETAIL'!$D$5)</f>
        <v>422.82</v>
      </c>
      <c r="F16" s="193">
        <f>((('[2]SUPREME &amp; CLASSIQUE'!AW16*'[2]MARK UP FOR RETAIL'!$D$9)*'[2]MARK UP FOR RETAIL'!$D$11)*'[2]MARK UP FOR RETAIL'!$D$5)</f>
        <v>439.02000000000004</v>
      </c>
      <c r="G16" s="145">
        <f>(('[2]SUPREME &amp; CLASSIQUE'!AX16*'[2]MARK UP FOR RETAIL'!$D$9)*'[2]MARK UP FOR RETAIL'!$D$11)*'[2]MARK UP FOR RETAIL'!$D$5</f>
        <v>176.57999999999998</v>
      </c>
      <c r="H16" s="43">
        <f>(('[2]SUPREME &amp; CLASSIQUE'!AY16*'[2]MARK UP FOR RETAIL'!$D$10)*'[2]MARK UP FOR RETAIL'!$D$11)*'[2]MARK UP FOR RETAIL'!$D$7</f>
        <v>76.14</v>
      </c>
      <c r="I16" s="43">
        <f>('[2]SUPREME &amp; CLASSIQUE'!AZ16*'[2]MARK UP FOR RETAIL'!$D$11)*'[2]MARK UP FOR RETAIL'!$D$5</f>
        <v>116.64</v>
      </c>
      <c r="J16" s="314"/>
      <c r="K16" s="423">
        <f>(('[2]SUPREME &amp; CLASSIQUE'!BB16*'[2]MARK UP FOR RETAIL'!$D$11)*'[2]MARK UP FOR RETAIL'!$D$5)</f>
        <v>171.72</v>
      </c>
      <c r="L16" s="424"/>
      <c r="M16" s="423">
        <f>(('[2]SUPREME &amp; CLASSIQUE'!BD16*'[2]MARK UP FOR RETAIL'!$D$11)*'[2]MARK UP FOR RETAIL'!$D$5)</f>
        <v>56.7</v>
      </c>
      <c r="N16" s="424"/>
    </row>
    <row r="17" spans="1:14" ht="15.75">
      <c r="A17" s="624" t="s">
        <v>27</v>
      </c>
      <c r="B17" s="625"/>
      <c r="C17" s="625"/>
      <c r="D17" s="19">
        <f>((('[2]SUPREME &amp; CLASSIQUE'!AU17*'[2]MARK UP FOR RETAIL'!$D$9)*'[2]MARK UP FOR RETAIL'!$D$11)*'[2]MARK UP FOR RETAIL'!$D$5)</f>
        <v>-102.06</v>
      </c>
      <c r="E17" s="19">
        <f>((('[2]SUPREME &amp; CLASSIQUE'!AV17*'[2]MARK UP FOR RETAIL'!$D$9)*'[2]MARK UP FOR RETAIL'!$D$11)*'[2]MARK UP FOR RETAIL'!$D$5)</f>
        <v>-231.66</v>
      </c>
      <c r="F17" s="19">
        <f>((('[2]SUPREME &amp; CLASSIQUE'!AW17*'[2]MARK UP FOR RETAIL'!$D$9)*'[2]MARK UP FOR RETAIL'!$D$11)*'[2]MARK UP FOR RETAIL'!$D$5)</f>
        <v>-252.72</v>
      </c>
      <c r="G17" s="147">
        <f>(('[2]SUPREME &amp; CLASSIQUE'!AX17*'[2]MARK UP FOR RETAIL'!$D$9)*'[2]MARK UP FOR RETAIL'!$D$11)*'[2]MARK UP FOR RETAIL'!$D$5</f>
        <v>-46.98</v>
      </c>
      <c r="H17" s="18">
        <f>(('[2]SUPREME &amp; CLASSIQUE'!AY17*'[2]MARK UP FOR RETAIL'!$D$10)*'[2]MARK UP FOR RETAIL'!$D$11)*'[2]MARK UP FOR RETAIL'!$D$7</f>
        <v>-24.3</v>
      </c>
      <c r="I17" s="18"/>
      <c r="J17" s="315"/>
      <c r="K17" s="439">
        <f>(('[2]SUPREME &amp; CLASSIQUE'!BB17*'[2]MARK UP FOR RETAIL'!$D$11)*'[2]MARK UP FOR RETAIL'!$D$5)</f>
        <v>-81</v>
      </c>
      <c r="L17" s="440"/>
      <c r="M17" s="439">
        <f>(('[2]SUPREME &amp; CLASSIQUE'!BD17*'[2]MARK UP FOR RETAIL'!$D$11)*'[2]MARK UP FOR RETAIL'!$D$5)</f>
        <v>-32.400000000000006</v>
      </c>
      <c r="N17" s="440"/>
    </row>
    <row r="18" spans="1:14">
      <c r="A18" s="13"/>
      <c r="B18" s="21"/>
      <c r="C18" s="2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>
      <c r="A19" s="13"/>
      <c r="B19" s="21"/>
      <c r="C19" s="21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45.75">
      <c r="A20" s="626" t="s">
        <v>234</v>
      </c>
      <c r="B20" s="627"/>
      <c r="C20" s="627"/>
      <c r="D20" s="627"/>
      <c r="E20" s="627"/>
      <c r="F20" s="627"/>
      <c r="G20" s="627"/>
      <c r="H20" s="627"/>
      <c r="I20" s="627"/>
      <c r="J20" s="627"/>
      <c r="K20" s="627"/>
      <c r="L20" s="627"/>
      <c r="M20" s="627"/>
      <c r="N20" s="628"/>
    </row>
    <row r="21" spans="1:14" ht="15" customHeight="1">
      <c r="A21" s="611" t="s">
        <v>220</v>
      </c>
      <c r="B21" s="611"/>
      <c r="C21" s="611"/>
      <c r="D21" s="13"/>
      <c r="E21" s="13"/>
      <c r="F21" s="13"/>
      <c r="G21" s="13"/>
      <c r="H21" s="13"/>
      <c r="I21" s="13"/>
      <c r="J21" s="13"/>
      <c r="K21" s="517"/>
      <c r="L21" s="517"/>
      <c r="M21" s="517"/>
      <c r="N21" s="517"/>
    </row>
    <row r="22" spans="1:14" ht="15" customHeight="1" thickBot="1">
      <c r="A22" s="611"/>
      <c r="B22" s="611"/>
      <c r="C22" s="611"/>
      <c r="D22" s="14"/>
      <c r="E22" s="14"/>
      <c r="F22" s="14"/>
      <c r="G22" s="14"/>
      <c r="H22" s="14"/>
      <c r="I22" s="14"/>
      <c r="J22" s="14"/>
      <c r="K22" s="411"/>
      <c r="L22" s="411"/>
      <c r="M22" s="411"/>
      <c r="N22" s="411"/>
    </row>
    <row r="23" spans="1:14" ht="15.75" customHeight="1">
      <c r="A23" s="612"/>
      <c r="B23" s="612"/>
      <c r="C23" s="612"/>
      <c r="D23" s="613" t="s">
        <v>221</v>
      </c>
      <c r="E23" s="614"/>
      <c r="F23" s="615"/>
      <c r="G23" s="14"/>
      <c r="H23" s="14"/>
      <c r="I23" s="14"/>
      <c r="J23" s="14"/>
      <c r="K23" s="861" t="s">
        <v>534</v>
      </c>
      <c r="L23" s="861"/>
      <c r="M23" s="862" t="s">
        <v>535</v>
      </c>
      <c r="N23" s="863"/>
    </row>
    <row r="24" spans="1:14" ht="51">
      <c r="A24" s="15" t="s">
        <v>43</v>
      </c>
      <c r="B24" s="54" t="s">
        <v>5</v>
      </c>
      <c r="C24" s="54" t="s">
        <v>104</v>
      </c>
      <c r="D24" s="54" t="s">
        <v>7</v>
      </c>
      <c r="E24" s="54" t="s">
        <v>8</v>
      </c>
      <c r="F24" s="54" t="s">
        <v>9</v>
      </c>
      <c r="G24" s="139" t="s">
        <v>223</v>
      </c>
      <c r="H24" s="54" t="s">
        <v>10</v>
      </c>
      <c r="I24" s="101" t="s">
        <v>47</v>
      </c>
      <c r="J24" s="481"/>
      <c r="K24" s="864" t="s">
        <v>536</v>
      </c>
      <c r="L24" s="865"/>
      <c r="M24" s="865"/>
      <c r="N24" s="866"/>
    </row>
    <row r="25" spans="1:14" ht="15.75">
      <c r="A25" s="102" t="s">
        <v>235</v>
      </c>
      <c r="B25" s="55">
        <v>2</v>
      </c>
      <c r="C25" s="55">
        <v>2</v>
      </c>
      <c r="D25" s="122">
        <f>((('[2]SUPREME &amp; CLASSIQUE'!AU25*'[2]MARK UP FOR RETAIL'!$D$9)*'[2]MARK UP FOR RETAIL'!$D$11)*'[2]MARK UP FOR RETAIL'!$D$5)+'[2]MARK UP FOR RETAIL'!$G$5</f>
        <v>1004.4000000000001</v>
      </c>
      <c r="E25" s="122">
        <f>((('[2]SUPREME &amp; CLASSIQUE'!AV25*'[2]MARK UP FOR RETAIL'!$D$9)*'[2]MARK UP FOR RETAIL'!$D$11)*'[2]MARK UP FOR RETAIL'!$D$5)+'[2]MARK UP FOR RETAIL'!$G$5</f>
        <v>1182.6000000000001</v>
      </c>
      <c r="F25" s="122">
        <f>((('[2]SUPREME &amp; CLASSIQUE'!AW25*'[2]MARK UP FOR RETAIL'!$D$9)*'[2]MARK UP FOR RETAIL'!$D$11)*'[2]MARK UP FOR RETAIL'!$D$5)+'[2]MARK UP FOR RETAIL'!$G$5</f>
        <v>1331.64</v>
      </c>
      <c r="G25" s="971">
        <f>(('[2]SUPREME &amp; CLASSIQUE'!AX25*'[2]MARK UP FOR RETAIL'!$D$9)*'[2]MARK UP FOR RETAIL'!$D$11)*'[2]MARK UP FOR RETAIL'!$D$5</f>
        <v>257.58</v>
      </c>
      <c r="H25" s="43">
        <f>(('[2]SUPREME &amp; CLASSIQUE'!AY25*'[2]MARK UP FOR RETAIL'!$D$10)*'[2]MARK UP FOR RETAIL'!$D$11)*'[2]MARK UP FOR RETAIL'!$D$7</f>
        <v>218.70000000000002</v>
      </c>
      <c r="I25" s="43">
        <f>('[2]SUPREME &amp; CLASSIQUE'!AZ25*'[2]MARK UP FOR RETAIL'!$D$11)*'[2]MARK UP FOR RETAIL'!$D$5</f>
        <v>447.12</v>
      </c>
      <c r="J25" s="481"/>
      <c r="K25" s="423">
        <f>(('[2]SUPREME &amp; CLASSIQUE'!BB25*'[2]MARK UP FOR RETAIL'!$D$11)*'[2]MARK UP FOR RETAIL'!$D$5)</f>
        <v>532.98</v>
      </c>
      <c r="L25" s="424"/>
      <c r="M25" s="423">
        <f>(('[2]SUPREME &amp; CLASSIQUE'!BD25*'[2]MARK UP FOR RETAIL'!$D$11)*'[2]MARK UP FOR RETAIL'!$D$5)</f>
        <v>118.26</v>
      </c>
      <c r="N25" s="424"/>
    </row>
    <row r="26" spans="1:14" ht="15.75">
      <c r="A26" s="102" t="s">
        <v>236</v>
      </c>
      <c r="B26" s="55">
        <v>2</v>
      </c>
      <c r="C26" s="55">
        <v>2</v>
      </c>
      <c r="D26" s="122">
        <f>((('[2]SUPREME &amp; CLASSIQUE'!AU26*'[2]MARK UP FOR RETAIL'!$D$9)*'[2]MARK UP FOR RETAIL'!$D$11)*'[2]MARK UP FOR RETAIL'!$D$5)+'[2]MARK UP FOR RETAIL'!$G$5</f>
        <v>1151.82</v>
      </c>
      <c r="E26" s="122">
        <f>((('[2]SUPREME &amp; CLASSIQUE'!AV26*'[2]MARK UP FOR RETAIL'!$D$9)*'[2]MARK UP FOR RETAIL'!$D$11)*'[2]MARK UP FOR RETAIL'!$D$5)+'[2]MARK UP FOR RETAIL'!$G$5</f>
        <v>1585.98</v>
      </c>
      <c r="F26" s="122">
        <f>((('[2]SUPREME &amp; CLASSIQUE'!AW26*'[2]MARK UP FOR RETAIL'!$D$9)*'[2]MARK UP FOR RETAIL'!$D$11)*'[2]MARK UP FOR RETAIL'!$D$5)+'[2]MARK UP FOR RETAIL'!$G$5</f>
        <v>1735.0200000000002</v>
      </c>
      <c r="G26" s="971">
        <f>(('[2]SUPREME &amp; CLASSIQUE'!AX26*'[2]MARK UP FOR RETAIL'!$D$9)*'[2]MARK UP FOR RETAIL'!$D$11)*'[2]MARK UP FOR RETAIL'!$D$5</f>
        <v>283.5</v>
      </c>
      <c r="H26" s="43">
        <f>(('[2]SUPREME &amp; CLASSIQUE'!AY26*'[2]MARK UP FOR RETAIL'!$D$10)*'[2]MARK UP FOR RETAIL'!$D$11)*'[2]MARK UP FOR RETAIL'!$D$7</f>
        <v>241.38</v>
      </c>
      <c r="I26" s="43">
        <f>('[2]SUPREME &amp; CLASSIQUE'!AZ26*'[2]MARK UP FOR RETAIL'!$D$11)*'[2]MARK UP FOR RETAIL'!$D$5</f>
        <v>508.68000000000006</v>
      </c>
      <c r="J26" s="481"/>
      <c r="K26" s="423">
        <f>(('[2]SUPREME &amp; CLASSIQUE'!BB26*'[2]MARK UP FOR RETAIL'!$D$11)*'[2]MARK UP FOR RETAIL'!$D$5)</f>
        <v>646.38</v>
      </c>
      <c r="L26" s="424"/>
      <c r="M26" s="423">
        <f>(('[2]SUPREME &amp; CLASSIQUE'!BD26*'[2]MARK UP FOR RETAIL'!$D$11)*'[2]MARK UP FOR RETAIL'!$D$5)</f>
        <v>139.32000000000002</v>
      </c>
      <c r="N26" s="424"/>
    </row>
    <row r="27" spans="1:14" ht="15.75">
      <c r="A27" s="102" t="s">
        <v>237</v>
      </c>
      <c r="B27" s="55">
        <v>2</v>
      </c>
      <c r="C27" s="55">
        <v>2</v>
      </c>
      <c r="D27" s="122">
        <f>((('[2]SUPREME &amp; CLASSIQUE'!AU27*'[2]MARK UP FOR RETAIL'!$D$9)*'[2]MARK UP FOR RETAIL'!$D$11)*'[2]MARK UP FOR RETAIL'!$D$5)+'[2]MARK UP FOR RETAIL'!$G$5</f>
        <v>1381.86</v>
      </c>
      <c r="E27" s="122">
        <f>((('[2]SUPREME &amp; CLASSIQUE'!AV27*'[2]MARK UP FOR RETAIL'!$D$9)*'[2]MARK UP FOR RETAIL'!$D$11)*'[2]MARK UP FOR RETAIL'!$D$5)+'[2]MARK UP FOR RETAIL'!$G$5</f>
        <v>2002.3200000000002</v>
      </c>
      <c r="F27" s="122">
        <f>((('[2]SUPREME &amp; CLASSIQUE'!AW27*'[2]MARK UP FOR RETAIL'!$D$9)*'[2]MARK UP FOR RETAIL'!$D$11)*'[2]MARK UP FOR RETAIL'!$D$5)+'[2]MARK UP FOR RETAIL'!$G$5</f>
        <v>2141.64</v>
      </c>
      <c r="G27" s="971">
        <f>(('[2]SUPREME &amp; CLASSIQUE'!AX27*'[2]MARK UP FOR RETAIL'!$D$9)*'[2]MARK UP FOR RETAIL'!$D$11)*'[2]MARK UP FOR RETAIL'!$D$5</f>
        <v>319.14</v>
      </c>
      <c r="H27" s="43">
        <f>(('[2]SUPREME &amp; CLASSIQUE'!AY27*'[2]MARK UP FOR RETAIL'!$D$10)*'[2]MARK UP FOR RETAIL'!$D$11)*'[2]MARK UP FOR RETAIL'!$D$7</f>
        <v>262.44</v>
      </c>
      <c r="I27" s="43">
        <f>('[2]SUPREME &amp; CLASSIQUE'!AZ27*'[2]MARK UP FOR RETAIL'!$D$11)*'[2]MARK UP FOR RETAIL'!$D$5</f>
        <v>573.48</v>
      </c>
      <c r="J27" s="481"/>
      <c r="K27" s="423">
        <f>(('[2]SUPREME &amp; CLASSIQUE'!BB27*'[2]MARK UP FOR RETAIL'!$D$11)*'[2]MARK UP FOR RETAIL'!$D$5)</f>
        <v>803.52</v>
      </c>
      <c r="L27" s="424"/>
      <c r="M27" s="423">
        <f>(('[2]SUPREME &amp; CLASSIQUE'!BD27*'[2]MARK UP FOR RETAIL'!$D$11)*'[2]MARK UP FOR RETAIL'!$D$5)</f>
        <v>155.51999999999998</v>
      </c>
      <c r="N27" s="424"/>
    </row>
    <row r="28" spans="1:14" ht="25.5">
      <c r="A28" s="102" t="s">
        <v>238</v>
      </c>
      <c r="B28" s="55">
        <v>2</v>
      </c>
      <c r="C28" s="55">
        <v>2</v>
      </c>
      <c r="D28" s="122">
        <f>((('[2]SUPREME &amp; CLASSIQUE'!AU28*'[2]MARK UP FOR RETAIL'!$D$9)*'[2]MARK UP FOR RETAIL'!$D$11)*'[2]MARK UP FOR RETAIL'!$D$5)+'[2]MARK UP FOR RETAIL'!$G$5</f>
        <v>1621.6200000000001</v>
      </c>
      <c r="E28" s="122">
        <f>((('[2]SUPREME &amp; CLASSIQUE'!AV28*'[2]MARK UP FOR RETAIL'!$D$9)*'[2]MARK UP FOR RETAIL'!$D$11)*'[2]MARK UP FOR RETAIL'!$D$5)+'[2]MARK UP FOR RETAIL'!$G$5</f>
        <v>2402.46</v>
      </c>
      <c r="F28" s="122">
        <f>((('[2]SUPREME &amp; CLASSIQUE'!AW28*'[2]MARK UP FOR RETAIL'!$D$9)*'[2]MARK UP FOR RETAIL'!$D$11)*'[2]MARK UP FOR RETAIL'!$D$5)+'[2]MARK UP FOR RETAIL'!$G$5</f>
        <v>2556.36</v>
      </c>
      <c r="G28" s="971">
        <f>(('[2]SUPREME &amp; CLASSIQUE'!AX28*'[2]MARK UP FOR RETAIL'!$D$9)*'[2]MARK UP FOR RETAIL'!$D$11)*'[2]MARK UP FOR RETAIL'!$D$5</f>
        <v>356.40000000000003</v>
      </c>
      <c r="H28" s="43">
        <f>(('[2]SUPREME &amp; CLASSIQUE'!AY28*'[2]MARK UP FOR RETAIL'!$D$10)*'[2]MARK UP FOR RETAIL'!$D$11)*'[2]MARK UP FOR RETAIL'!$D$7</f>
        <v>283.5</v>
      </c>
      <c r="I28" s="43">
        <f>('[2]SUPREME &amp; CLASSIQUE'!AZ28*'[2]MARK UP FOR RETAIL'!$D$11)*'[2]MARK UP FOR RETAIL'!$D$5</f>
        <v>636.66</v>
      </c>
      <c r="J28" s="481"/>
      <c r="K28" s="423">
        <f>(('[2]SUPREME &amp; CLASSIQUE'!BB28*'[2]MARK UP FOR RETAIL'!$D$11)*'[2]MARK UP FOR RETAIL'!$D$5)</f>
        <v>962.28</v>
      </c>
      <c r="L28" s="424"/>
      <c r="M28" s="423">
        <f>(('[2]SUPREME &amp; CLASSIQUE'!BD28*'[2]MARK UP FOR RETAIL'!$D$11)*'[2]MARK UP FOR RETAIL'!$D$5)</f>
        <v>174.96</v>
      </c>
      <c r="N28" s="424"/>
    </row>
    <row r="29" spans="1:14" ht="15.75">
      <c r="A29" s="102" t="s">
        <v>239</v>
      </c>
      <c r="B29" s="55">
        <v>2</v>
      </c>
      <c r="C29" s="55">
        <v>2</v>
      </c>
      <c r="D29" s="122">
        <f>((('[2]SUPREME &amp; CLASSIQUE'!AU29*'[2]MARK UP FOR RETAIL'!$D$9)*'[2]MARK UP FOR RETAIL'!$D$11)*'[2]MARK UP FOR RETAIL'!$D$5)+'[2]MARK UP FOR RETAIL'!$G$5</f>
        <v>1851.66</v>
      </c>
      <c r="E29" s="122">
        <f>((('[2]SUPREME &amp; CLASSIQUE'!AV29*'[2]MARK UP FOR RETAIL'!$D$9)*'[2]MARK UP FOR RETAIL'!$D$11)*'[2]MARK UP FOR RETAIL'!$D$5)+'[2]MARK UP FOR RETAIL'!$G$5</f>
        <v>2809.08</v>
      </c>
      <c r="F29" s="122">
        <f>((('[2]SUPREME &amp; CLASSIQUE'!AW29*'[2]MARK UP FOR RETAIL'!$D$9)*'[2]MARK UP FOR RETAIL'!$D$11)*'[2]MARK UP FOR RETAIL'!$D$5)+'[2]MARK UP FOR RETAIL'!$G$5</f>
        <v>2971.08</v>
      </c>
      <c r="G29" s="971">
        <f>(('[2]SUPREME &amp; CLASSIQUE'!AX29*'[2]MARK UP FOR RETAIL'!$D$9)*'[2]MARK UP FOR RETAIL'!$D$11)*'[2]MARK UP FOR RETAIL'!$D$5</f>
        <v>405</v>
      </c>
      <c r="H29" s="43">
        <f>(('[2]SUPREME &amp; CLASSIQUE'!AY29*'[2]MARK UP FOR RETAIL'!$D$10)*'[2]MARK UP FOR RETAIL'!$D$11)*'[2]MARK UP FOR RETAIL'!$D$7</f>
        <v>307.8</v>
      </c>
      <c r="I29" s="43">
        <f>('[2]SUPREME &amp; CLASSIQUE'!AZ29*'[2]MARK UP FOR RETAIL'!$D$11)*'[2]MARK UP FOR RETAIL'!$D$5</f>
        <v>703.08</v>
      </c>
      <c r="J29" s="481"/>
      <c r="K29" s="423">
        <f>(('[2]SUPREME &amp; CLASSIQUE'!BB29*'[2]MARK UP FOR RETAIL'!$D$11)*'[2]MARK UP FOR RETAIL'!$D$5)</f>
        <v>1138.8600000000001</v>
      </c>
      <c r="L29" s="424"/>
      <c r="M29" s="423">
        <f>(('[2]SUPREME &amp; CLASSIQUE'!BD29*'[2]MARK UP FOR RETAIL'!$D$11)*'[2]MARK UP FOR RETAIL'!$D$5)</f>
        <v>196.02</v>
      </c>
      <c r="N29" s="424"/>
    </row>
    <row r="30" spans="1:14" ht="25.5">
      <c r="A30" s="102" t="s">
        <v>240</v>
      </c>
      <c r="B30" s="55">
        <v>3</v>
      </c>
      <c r="C30" s="55">
        <v>2</v>
      </c>
      <c r="D30" s="122">
        <f>((('[2]SUPREME &amp; CLASSIQUE'!AU30*'[2]MARK UP FOR RETAIL'!$D$9)*'[2]MARK UP FOR RETAIL'!$D$11)*'[2]MARK UP FOR RETAIL'!$D$5)+'[2]MARK UP FOR RETAIL'!$G$5</f>
        <v>2117.34</v>
      </c>
      <c r="E30" s="122">
        <f>((('[2]SUPREME &amp; CLASSIQUE'!AV30*'[2]MARK UP FOR RETAIL'!$D$9)*'[2]MARK UP FOR RETAIL'!$D$11)*'[2]MARK UP FOR RETAIL'!$D$5)+'[2]MARK UP FOR RETAIL'!$G$5</f>
        <v>3251.34</v>
      </c>
      <c r="F30" s="122">
        <f>((('[2]SUPREME &amp; CLASSIQUE'!AW30*'[2]MARK UP FOR RETAIL'!$D$9)*'[2]MARK UP FOR RETAIL'!$D$11)*'[2]MARK UP FOR RETAIL'!$D$5)+'[2]MARK UP FOR RETAIL'!$G$5</f>
        <v>3431.1600000000003</v>
      </c>
      <c r="G30" s="971">
        <f>(('[2]SUPREME &amp; CLASSIQUE'!AX30*'[2]MARK UP FOR RETAIL'!$D$9)*'[2]MARK UP FOR RETAIL'!$D$11)*'[2]MARK UP FOR RETAIL'!$D$5</f>
        <v>448.74</v>
      </c>
      <c r="H30" s="43">
        <f>(('[2]SUPREME &amp; CLASSIQUE'!AY30*'[2]MARK UP FOR RETAIL'!$D$10)*'[2]MARK UP FOR RETAIL'!$D$11)*'[2]MARK UP FOR RETAIL'!$D$7</f>
        <v>332.1</v>
      </c>
      <c r="I30" s="43">
        <f>('[2]SUPREME &amp; CLASSIQUE'!AZ30*'[2]MARK UP FOR RETAIL'!$D$11)*'[2]MARK UP FOR RETAIL'!$D$5</f>
        <v>764.64</v>
      </c>
      <c r="J30" s="481"/>
      <c r="K30" s="423">
        <f>(('[2]SUPREME &amp; CLASSIQUE'!BB30*'[2]MARK UP FOR RETAIL'!$D$11)*'[2]MARK UP FOR RETAIL'!$D$5)</f>
        <v>1331.64</v>
      </c>
      <c r="L30" s="424"/>
      <c r="M30" s="423">
        <f>(('[2]SUPREME &amp; CLASSIQUE'!BD30*'[2]MARK UP FOR RETAIL'!$D$11)*'[2]MARK UP FOR RETAIL'!$D$5)</f>
        <v>220.32</v>
      </c>
      <c r="N30" s="424"/>
    </row>
    <row r="31" spans="1:14" ht="25.5">
      <c r="A31" s="102" t="s">
        <v>241</v>
      </c>
      <c r="B31" s="55">
        <v>4</v>
      </c>
      <c r="C31" s="55">
        <v>2</v>
      </c>
      <c r="D31" s="122">
        <f>((('[2]SUPREME &amp; CLASSIQUE'!AU31*'[2]MARK UP FOR RETAIL'!$D$9)*'[2]MARK UP FOR RETAIL'!$D$11)*'[2]MARK UP FOR RETAIL'!$D$5)+'[2]MARK UP FOR RETAIL'!$G$5</f>
        <v>2376.54</v>
      </c>
      <c r="E31" s="122">
        <f>((('[2]SUPREME &amp; CLASSIQUE'!AV31*'[2]MARK UP FOR RETAIL'!$D$9)*'[2]MARK UP FOR RETAIL'!$D$11)*'[2]MARK UP FOR RETAIL'!$D$5)+'[2]MARK UP FOR RETAIL'!$G$5</f>
        <v>3687.12</v>
      </c>
      <c r="F31" s="122">
        <f>((('[2]SUPREME &amp; CLASSIQUE'!AW31*'[2]MARK UP FOR RETAIL'!$D$9)*'[2]MARK UP FOR RETAIL'!$D$11)*'[2]MARK UP FOR RETAIL'!$D$5)+'[2]MARK UP FOR RETAIL'!$G$5</f>
        <v>3897.72</v>
      </c>
      <c r="G31" s="971">
        <f>(('[2]SUPREME &amp; CLASSIQUE'!AX31*'[2]MARK UP FOR RETAIL'!$D$9)*'[2]MARK UP FOR RETAIL'!$D$11)*'[2]MARK UP FOR RETAIL'!$D$5</f>
        <v>534.6</v>
      </c>
      <c r="H31" s="43">
        <f>(('[2]SUPREME &amp; CLASSIQUE'!AY31*'[2]MARK UP FOR RETAIL'!$D$10)*'[2]MARK UP FOR RETAIL'!$D$11)*'[2]MARK UP FOR RETAIL'!$D$7</f>
        <v>358.02</v>
      </c>
      <c r="I31" s="43">
        <f>('[2]SUPREME &amp; CLASSIQUE'!AZ31*'[2]MARK UP FOR RETAIL'!$D$11)*'[2]MARK UP FOR RETAIL'!$D$5</f>
        <v>829.44</v>
      </c>
      <c r="J31" s="481"/>
      <c r="K31" s="423">
        <f>(('[2]SUPREME &amp; CLASSIQUE'!BB31*'[2]MARK UP FOR RETAIL'!$D$11)*'[2]MARK UP FOR RETAIL'!$D$5)</f>
        <v>1517.9399999999998</v>
      </c>
      <c r="L31" s="424"/>
      <c r="M31" s="423">
        <f>(('[2]SUPREME &amp; CLASSIQUE'!BD31*'[2]MARK UP FOR RETAIL'!$D$11)*'[2]MARK UP FOR RETAIL'!$D$5)</f>
        <v>270.54000000000002</v>
      </c>
      <c r="N31" s="424"/>
    </row>
    <row r="32" spans="1:14" ht="25.5">
      <c r="A32" s="102" t="s">
        <v>242</v>
      </c>
      <c r="B32" s="55">
        <v>4</v>
      </c>
      <c r="C32" s="55">
        <v>2</v>
      </c>
      <c r="D32" s="122">
        <f>((('[2]SUPREME &amp; CLASSIQUE'!AU32*'[2]MARK UP FOR RETAIL'!$D$9)*'[2]MARK UP FOR RETAIL'!$D$11)*'[2]MARK UP FOR RETAIL'!$D$5)+'[2]MARK UP FOR RETAIL'!$G$5</f>
        <v>2650.3199999999997</v>
      </c>
      <c r="E32" s="122">
        <f>((('[2]SUPREME &amp; CLASSIQUE'!AV32*'[2]MARK UP FOR RETAIL'!$D$9)*'[2]MARK UP FOR RETAIL'!$D$11)*'[2]MARK UP FOR RETAIL'!$D$5)+'[2]MARK UP FOR RETAIL'!$G$5</f>
        <v>4126.1400000000003</v>
      </c>
      <c r="F32" s="122">
        <f>((('[2]SUPREME &amp; CLASSIQUE'!AW32*'[2]MARK UP FOR RETAIL'!$D$9)*'[2]MARK UP FOR RETAIL'!$D$11)*'[2]MARK UP FOR RETAIL'!$D$5)+'[2]MARK UP FOR RETAIL'!$G$5</f>
        <v>4364.28</v>
      </c>
      <c r="G32" s="971">
        <f>(('[2]SUPREME &amp; CLASSIQUE'!AX32*'[2]MARK UP FOR RETAIL'!$D$9)*'[2]MARK UP FOR RETAIL'!$D$11)*'[2]MARK UP FOR RETAIL'!$D$5</f>
        <v>584.82000000000005</v>
      </c>
      <c r="H32" s="43">
        <f>(('[2]SUPREME &amp; CLASSIQUE'!AY32*'[2]MARK UP FOR RETAIL'!$D$10)*'[2]MARK UP FOR RETAIL'!$D$11)*'[2]MARK UP FOR RETAIL'!$D$7</f>
        <v>385.56</v>
      </c>
      <c r="I32" s="43">
        <f>('[2]SUPREME &amp; CLASSIQUE'!AZ32*'[2]MARK UP FOR RETAIL'!$D$11)*'[2]MARK UP FOR RETAIL'!$D$5</f>
        <v>894.24</v>
      </c>
      <c r="J32" s="481"/>
      <c r="K32" s="423">
        <f>(('[2]SUPREME &amp; CLASSIQUE'!BB32*'[2]MARK UP FOR RETAIL'!$D$11)*'[2]MARK UP FOR RETAIL'!$D$5)</f>
        <v>1709.1000000000001</v>
      </c>
      <c r="L32" s="424"/>
      <c r="M32" s="423">
        <f>(('[2]SUPREME &amp; CLASSIQUE'!BD32*'[2]MARK UP FOR RETAIL'!$D$11)*'[2]MARK UP FOR RETAIL'!$D$5)</f>
        <v>311.03999999999996</v>
      </c>
      <c r="N32" s="424"/>
    </row>
    <row r="33" spans="1:14" ht="25.5">
      <c r="A33" s="102" t="s">
        <v>243</v>
      </c>
      <c r="B33" s="55">
        <v>4</v>
      </c>
      <c r="C33" s="55">
        <v>2</v>
      </c>
      <c r="D33" s="122">
        <f>((('[2]SUPREME &amp; CLASSIQUE'!AU33*'[2]MARK UP FOR RETAIL'!$D$9)*'[2]MARK UP FOR RETAIL'!$D$11)*'[2]MARK UP FOR RETAIL'!$D$5)+'[2]MARK UP FOR RETAIL'!$G$5</f>
        <v>2938.68</v>
      </c>
      <c r="E33" s="122">
        <f>((('[2]SUPREME &amp; CLASSIQUE'!AV33*'[2]MARK UP FOR RETAIL'!$D$9)*'[2]MARK UP FOR RETAIL'!$D$11)*'[2]MARK UP FOR RETAIL'!$D$5)+'[2]MARK UP FOR RETAIL'!$G$5</f>
        <v>4582.9799999999996</v>
      </c>
      <c r="F33" s="122">
        <f>((('[2]SUPREME &amp; CLASSIQUE'!AW33*'[2]MARK UP FOR RETAIL'!$D$9)*'[2]MARK UP FOR RETAIL'!$D$11)*'[2]MARK UP FOR RETAIL'!$D$5)+'[2]MARK UP FOR RETAIL'!$G$5</f>
        <v>4843.8</v>
      </c>
      <c r="G33" s="971">
        <f>(('[2]SUPREME &amp; CLASSIQUE'!AX33*'[2]MARK UP FOR RETAIL'!$D$9)*'[2]MARK UP FOR RETAIL'!$D$11)*'[2]MARK UP FOR RETAIL'!$D$5</f>
        <v>633.42000000000007</v>
      </c>
      <c r="H33" s="43">
        <f>(('[2]SUPREME &amp; CLASSIQUE'!AY33*'[2]MARK UP FOR RETAIL'!$D$10)*'[2]MARK UP FOR RETAIL'!$D$11)*'[2]MARK UP FOR RETAIL'!$D$7</f>
        <v>411.48</v>
      </c>
      <c r="I33" s="43">
        <f>('[2]SUPREME &amp; CLASSIQUE'!AZ33*'[2]MARK UP FOR RETAIL'!$D$11)*'[2]MARK UP FOR RETAIL'!$D$5</f>
        <v>957.42</v>
      </c>
      <c r="J33" s="481"/>
      <c r="K33" s="423">
        <f>(('[2]SUPREME &amp; CLASSIQUE'!BB33*'[2]MARK UP FOR RETAIL'!$D$11)*'[2]MARK UP FOR RETAIL'!$D$5)</f>
        <v>1898.6399999999999</v>
      </c>
      <c r="L33" s="424"/>
      <c r="M33" s="423">
        <f>(('[2]SUPREME &amp; CLASSIQUE'!BD33*'[2]MARK UP FOR RETAIL'!$D$11)*'[2]MARK UP FOR RETAIL'!$D$5)</f>
        <v>361.26</v>
      </c>
      <c r="N33" s="424"/>
    </row>
    <row r="34" spans="1:14" ht="15.75" customHeight="1">
      <c r="A34" s="434" t="s">
        <v>233</v>
      </c>
      <c r="B34" s="434"/>
      <c r="C34" s="434"/>
      <c r="D34" s="423">
        <f>((('[2]SUPREME &amp; CLASSIQUE'!AU34*'[2]MARK UP FOR RETAIL'!$D$9)*'[2]MARK UP FOR RETAIL'!$D$11)*'[2]MARK UP FOR RETAIL'!$D$5)</f>
        <v>213.84000000000003</v>
      </c>
      <c r="E34" s="435"/>
      <c r="F34" s="424"/>
      <c r="G34" s="130" t="s">
        <v>25</v>
      </c>
      <c r="H34" s="43">
        <f>(('[2]SUPREME &amp; CLASSIQUE'!AY34*'[2]MARK UP FOR RETAIL'!$D$10)*'[2]MARK UP FOR RETAIL'!$D$11)*'[2]MARK UP FOR RETAIL'!$D$7</f>
        <v>37.26</v>
      </c>
      <c r="I34" s="122" t="s">
        <v>25</v>
      </c>
      <c r="J34" s="481"/>
      <c r="K34" s="423">
        <f>(('[2]SUPREME &amp; CLASSIQUE'!BB34*'[2]MARK UP FOR RETAIL'!$D$11)*'[2]MARK UP FOR RETAIL'!$D$5)</f>
        <v>90.720000000000013</v>
      </c>
      <c r="L34" s="424"/>
      <c r="M34" s="472" t="s">
        <v>25</v>
      </c>
      <c r="N34" s="473"/>
    </row>
    <row r="35" spans="1:14" ht="15.75" customHeight="1">
      <c r="A35" s="434" t="s">
        <v>185</v>
      </c>
      <c r="B35" s="434"/>
      <c r="C35" s="434"/>
      <c r="D35" s="122">
        <f>((('[2]SUPREME &amp; CLASSIQUE'!AU35*'[2]MARK UP FOR RETAIL'!$D$9)*'[2]MARK UP FOR RETAIL'!$D$11)*'[2]MARK UP FOR RETAIL'!$D$5)</f>
        <v>406.62</v>
      </c>
      <c r="E35" s="122">
        <f>((('[2]SUPREME &amp; CLASSIQUE'!AV35*'[2]MARK UP FOR RETAIL'!$D$9)*'[2]MARK UP FOR RETAIL'!$D$11)*'[2]MARK UP FOR RETAIL'!$D$5)</f>
        <v>511.92</v>
      </c>
      <c r="F35" s="122">
        <f>((('[2]SUPREME &amp; CLASSIQUE'!AW35*'[2]MARK UP FOR RETAIL'!$D$9)*'[2]MARK UP FOR RETAIL'!$D$11)*'[2]MARK UP FOR RETAIL'!$D$5)</f>
        <v>521.64</v>
      </c>
      <c r="G35" s="971">
        <f>(('[2]SUPREME &amp; CLASSIQUE'!AX35*'[2]MARK UP FOR RETAIL'!$D$9)*'[2]MARK UP FOR RETAIL'!$D$11)*'[2]MARK UP FOR RETAIL'!$D$5</f>
        <v>189.54000000000002</v>
      </c>
      <c r="H35" s="43">
        <f>(('[2]SUPREME &amp; CLASSIQUE'!AY35*'[2]MARK UP FOR RETAIL'!$D$10)*'[2]MARK UP FOR RETAIL'!$D$11)*'[2]MARK UP FOR RETAIL'!$D$7</f>
        <v>61.560000000000009</v>
      </c>
      <c r="I35" s="43">
        <f>('[2]SUPREME &amp; CLASSIQUE'!AZ35*'[2]MARK UP FOR RETAIL'!$D$11)*'[2]MARK UP FOR RETAIL'!$D$5</f>
        <v>126.36</v>
      </c>
      <c r="J35" s="481"/>
      <c r="K35" s="423">
        <f>(('[2]SUPREME &amp; CLASSIQUE'!BB35*'[2]MARK UP FOR RETAIL'!$D$11)*'[2]MARK UP FOR RETAIL'!$D$5)</f>
        <v>196.02</v>
      </c>
      <c r="L35" s="424"/>
      <c r="M35" s="423">
        <f>(('[2]SUPREME &amp; CLASSIQUE'!BD35*'[2]MARK UP FOR RETAIL'!$D$11)*'[2]MARK UP FOR RETAIL'!$D$5)</f>
        <v>69.660000000000011</v>
      </c>
      <c r="N35" s="424"/>
    </row>
    <row r="36" spans="1:14" ht="15.75">
      <c r="A36" s="621" t="s">
        <v>27</v>
      </c>
      <c r="B36" s="621"/>
      <c r="C36" s="621"/>
      <c r="D36" s="18">
        <f>((('[2]SUPREME &amp; CLASSIQUE'!AU36*'[2]MARK UP FOR RETAIL'!$D$9)*'[2]MARK UP FOR RETAIL'!$D$11)*'[2]MARK UP FOR RETAIL'!$D$5)</f>
        <v>-142.56</v>
      </c>
      <c r="E36" s="18">
        <f>((('[2]SUPREME &amp; CLASSIQUE'!AV36*'[2]MARK UP FOR RETAIL'!$D$9)*'[2]MARK UP FOR RETAIL'!$D$11)*'[2]MARK UP FOR RETAIL'!$D$5)</f>
        <v>-298.08</v>
      </c>
      <c r="F36" s="18">
        <f>((('[2]SUPREME &amp; CLASSIQUE'!AW36*'[2]MARK UP FOR RETAIL'!$D$9)*'[2]MARK UP FOR RETAIL'!$D$11)*'[2]MARK UP FOR RETAIL'!$D$5)</f>
        <v>-317.52</v>
      </c>
      <c r="G36" s="972">
        <f>(('[2]SUPREME &amp; CLASSIQUE'!AX36*'[2]MARK UP FOR RETAIL'!$D$9)*'[2]MARK UP FOR RETAIL'!$D$11)*'[2]MARK UP FOR RETAIL'!$D$5</f>
        <v>-53.460000000000008</v>
      </c>
      <c r="H36" s="18">
        <f>(('[2]SUPREME &amp; CLASSIQUE'!AY36*'[2]MARK UP FOR RETAIL'!$D$10)*'[2]MARK UP FOR RETAIL'!$D$11)*'[2]MARK UP FOR RETAIL'!$D$7</f>
        <v>-27.54</v>
      </c>
      <c r="I36" s="18"/>
      <c r="J36" s="481"/>
      <c r="K36" s="439">
        <f>(('[2]SUPREME &amp; CLASSIQUE'!BB36*'[2]MARK UP FOR RETAIL'!$D$11)*'[2]MARK UP FOR RETAIL'!$D$5)</f>
        <v>-98.820000000000007</v>
      </c>
      <c r="L36" s="440"/>
      <c r="M36" s="439">
        <f>(('[2]SUPREME &amp; CLASSIQUE'!BD36*'[2]MARK UP FOR RETAIL'!$D$11)*'[2]MARK UP FOR RETAIL'!$D$5)</f>
        <v>-37.26</v>
      </c>
      <c r="N36" s="440"/>
    </row>
    <row r="37" spans="1:14">
      <c r="A37" s="140" t="s">
        <v>244</v>
      </c>
      <c r="B37" s="21"/>
      <c r="C37" s="21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>
      <c r="A38" s="622" t="s">
        <v>245</v>
      </c>
      <c r="B38" s="622"/>
      <c r="C38" s="622"/>
      <c r="D38" s="622"/>
      <c r="E38" s="622"/>
      <c r="F38" s="622"/>
      <c r="G38" s="622"/>
      <c r="H38" s="623"/>
      <c r="I38" s="622"/>
      <c r="J38" s="622"/>
      <c r="K38" s="622"/>
      <c r="L38" s="622"/>
      <c r="M38" s="622"/>
      <c r="N38" s="622"/>
    </row>
    <row r="39" spans="1:14" ht="15.75" customHeight="1">
      <c r="A39" s="610" t="s">
        <v>246</v>
      </c>
      <c r="B39" s="610"/>
      <c r="C39" s="610"/>
      <c r="D39" s="610"/>
      <c r="E39" s="610"/>
      <c r="F39" s="610"/>
      <c r="G39" s="141"/>
      <c r="H39" s="142">
        <f>((('[2]SUPREME &amp; CLASSIQUE'!AY39*'[2]MARK UP FOR RETAIL'!$D$9)*'[2]MARK UP FOR RETAIL'!$D$11)*'[2]MARK UP FOR RETAIL'!$D$5)</f>
        <v>289.98</v>
      </c>
      <c r="I39" s="141"/>
      <c r="J39" s="141"/>
      <c r="K39" s="141"/>
      <c r="L39" s="141"/>
      <c r="M39" s="141"/>
      <c r="N39" s="141"/>
    </row>
  </sheetData>
  <mergeCells count="74">
    <mergeCell ref="M27:N27"/>
    <mergeCell ref="M26:N26"/>
    <mergeCell ref="M25:N25"/>
    <mergeCell ref="M36:N36"/>
    <mergeCell ref="M35:N35"/>
    <mergeCell ref="M34:N34"/>
    <mergeCell ref="M33:N33"/>
    <mergeCell ref="M32:N32"/>
    <mergeCell ref="M31:N31"/>
    <mergeCell ref="K31:L31"/>
    <mergeCell ref="K30:L30"/>
    <mergeCell ref="K29:L29"/>
    <mergeCell ref="K28:L28"/>
    <mergeCell ref="M30:N30"/>
    <mergeCell ref="M29:N29"/>
    <mergeCell ref="M28:N28"/>
    <mergeCell ref="K36:L36"/>
    <mergeCell ref="K35:L35"/>
    <mergeCell ref="K34:L34"/>
    <mergeCell ref="K33:L33"/>
    <mergeCell ref="K32:L32"/>
    <mergeCell ref="M8:N8"/>
    <mergeCell ref="K8:L8"/>
    <mergeCell ref="M7:N7"/>
    <mergeCell ref="M6:N6"/>
    <mergeCell ref="M17:N17"/>
    <mergeCell ref="M16:N16"/>
    <mergeCell ref="M15:N15"/>
    <mergeCell ref="M14:N14"/>
    <mergeCell ref="M13:N13"/>
    <mergeCell ref="M12:N12"/>
    <mergeCell ref="K10:L10"/>
    <mergeCell ref="K9:L9"/>
    <mergeCell ref="M11:N11"/>
    <mergeCell ref="M10:N10"/>
    <mergeCell ref="M9:N9"/>
    <mergeCell ref="J5:J17"/>
    <mergeCell ref="A15:C15"/>
    <mergeCell ref="A16:C16"/>
    <mergeCell ref="A17:C17"/>
    <mergeCell ref="A20:N20"/>
    <mergeCell ref="D15:F15"/>
    <mergeCell ref="K5:N5"/>
    <mergeCell ref="K7:L7"/>
    <mergeCell ref="K15:L15"/>
    <mergeCell ref="K14:L14"/>
    <mergeCell ref="K13:L13"/>
    <mergeCell ref="K12:L12"/>
    <mergeCell ref="K6:L6"/>
    <mergeCell ref="K17:L17"/>
    <mergeCell ref="K16:L16"/>
    <mergeCell ref="K11:L11"/>
    <mergeCell ref="A1:N1"/>
    <mergeCell ref="A2:C4"/>
    <mergeCell ref="K2:N3"/>
    <mergeCell ref="D4:F4"/>
    <mergeCell ref="K4:L4"/>
    <mergeCell ref="M4:N4"/>
    <mergeCell ref="A39:F39"/>
    <mergeCell ref="A21:C23"/>
    <mergeCell ref="K21:N22"/>
    <mergeCell ref="D23:F23"/>
    <mergeCell ref="K23:L23"/>
    <mergeCell ref="M23:N23"/>
    <mergeCell ref="J24:J36"/>
    <mergeCell ref="A34:C34"/>
    <mergeCell ref="A35:C35"/>
    <mergeCell ref="A36:C36"/>
    <mergeCell ref="A38:N38"/>
    <mergeCell ref="D34:F34"/>
    <mergeCell ref="K24:N24"/>
    <mergeCell ref="K27:L27"/>
    <mergeCell ref="K26:L26"/>
    <mergeCell ref="K25:L25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9" workbookViewId="0">
      <selection sqref="A1:O38"/>
    </sheetView>
  </sheetViews>
  <sheetFormatPr defaultRowHeight="15"/>
  <cols>
    <col min="1" max="1" width="12.5703125" customWidth="1"/>
    <col min="7" max="7" width="0.85546875" customWidth="1"/>
  </cols>
  <sheetData>
    <row r="1" spans="1:15" ht="45.75">
      <c r="A1" s="626" t="s">
        <v>247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9"/>
    </row>
    <row r="2" spans="1:15" ht="20.25" customHeight="1">
      <c r="A2" s="611" t="s">
        <v>220</v>
      </c>
      <c r="B2" s="611"/>
      <c r="C2" s="611"/>
      <c r="D2" s="143"/>
      <c r="E2" s="455" t="s">
        <v>248</v>
      </c>
      <c r="F2" s="455"/>
      <c r="G2" s="455"/>
      <c r="H2" s="13"/>
      <c r="I2" s="13"/>
      <c r="J2" s="13"/>
      <c r="K2" s="13"/>
      <c r="L2" s="517"/>
      <c r="M2" s="517"/>
      <c r="N2" s="517"/>
      <c r="O2" s="517"/>
    </row>
    <row r="3" spans="1:15" ht="20.25">
      <c r="A3" s="611"/>
      <c r="B3" s="611"/>
      <c r="C3" s="611"/>
      <c r="D3" s="143"/>
      <c r="E3" s="455"/>
      <c r="F3" s="455"/>
      <c r="G3" s="455"/>
      <c r="H3" s="14"/>
      <c r="I3" s="14"/>
      <c r="J3" s="14"/>
      <c r="K3" s="14"/>
      <c r="L3" s="411"/>
      <c r="M3" s="411"/>
      <c r="N3" s="411"/>
      <c r="O3" s="411"/>
    </row>
    <row r="4" spans="1:15" ht="20.25">
      <c r="A4" s="612"/>
      <c r="B4" s="612"/>
      <c r="C4" s="612"/>
      <c r="D4" s="144"/>
      <c r="E4" s="307"/>
      <c r="F4" s="307"/>
      <c r="G4" s="307"/>
      <c r="H4" s="14"/>
      <c r="I4" s="14"/>
      <c r="J4" s="14"/>
      <c r="K4" s="14"/>
      <c r="L4" s="861" t="s">
        <v>534</v>
      </c>
      <c r="M4" s="861"/>
      <c r="N4" s="862" t="s">
        <v>535</v>
      </c>
      <c r="O4" s="863"/>
    </row>
    <row r="5" spans="1:15" ht="47.25" customHeight="1">
      <c r="A5" s="15" t="s">
        <v>43</v>
      </c>
      <c r="B5" s="54" t="s">
        <v>5</v>
      </c>
      <c r="C5" s="54" t="s">
        <v>122</v>
      </c>
      <c r="D5" s="133" t="s">
        <v>6</v>
      </c>
      <c r="E5" s="311" t="s">
        <v>537</v>
      </c>
      <c r="F5" s="575"/>
      <c r="G5" s="312"/>
      <c r="H5" s="312" t="s">
        <v>249</v>
      </c>
      <c r="I5" s="388"/>
      <c r="J5" s="100" t="s">
        <v>47</v>
      </c>
      <c r="K5" s="313"/>
      <c r="L5" s="867" t="s">
        <v>536</v>
      </c>
      <c r="M5" s="868"/>
      <c r="N5" s="868"/>
      <c r="O5" s="869"/>
    </row>
    <row r="6" spans="1:15" ht="25.5" customHeight="1">
      <c r="A6" s="102" t="s">
        <v>227</v>
      </c>
      <c r="B6" s="55">
        <v>2</v>
      </c>
      <c r="C6" s="137">
        <v>1</v>
      </c>
      <c r="D6" s="303" t="s">
        <v>250</v>
      </c>
      <c r="E6" s="423">
        <f>((('[2]TITAN 1000 &amp; 1200'!W6*'[2]MARK UP FOR RETAIL'!$D$9)*'[2]MARK UP FOR RETAIL'!$D$11)*'[2]MARK UP FOR RETAIL'!$D$5)+'[2]MARK UP FOR RETAIL'!$G$5</f>
        <v>3086.1000000000004</v>
      </c>
      <c r="F6" s="435"/>
      <c r="G6" s="424"/>
      <c r="H6" s="636">
        <f>(('[2]TITAN 1000 &amp; 1200'!Z6*'[2]MARK UP FOR RETAIL'!$D$9)*'[2]MARK UP FOR RETAIL'!$D$11)*'[2]MARK UP FOR RETAIL'!$D$5</f>
        <v>335.34</v>
      </c>
      <c r="I6" s="637"/>
      <c r="J6" s="122">
        <f>(('[2]TITAN 1000 &amp; 1200'!AB6*'[2]MARK UP FOR RETAIL'!$D$11)*'[2]MARK UP FOR RETAIL'!$D$5)</f>
        <v>604.26</v>
      </c>
      <c r="K6" s="314"/>
      <c r="L6" s="423">
        <f>(('[2]TITAN 1000 &amp; 1200'!AD6*'[2]MARK UP FOR RETAIL'!$D$11)*'[2]MARK UP FOR RETAIL'!$D$5)</f>
        <v>1163.1600000000001</v>
      </c>
      <c r="M6" s="424"/>
      <c r="N6" s="423">
        <f>(('[2]TITAN 1000 &amp; 1200'!AF6*'[2]MARK UP FOR RETAIL'!$D$11)*'[2]MARK UP FOR RETAIL'!$D$5)</f>
        <v>168.48000000000002</v>
      </c>
      <c r="O6" s="424"/>
    </row>
    <row r="7" spans="1:15" ht="15.75">
      <c r="A7" s="102" t="s">
        <v>228</v>
      </c>
      <c r="B7" s="55">
        <v>2</v>
      </c>
      <c r="C7" s="137">
        <v>1</v>
      </c>
      <c r="D7" s="514"/>
      <c r="E7" s="423">
        <f>((('[2]TITAN 1000 &amp; 1200'!W7*'[2]MARK UP FOR RETAIL'!$D$9)*'[2]MARK UP FOR RETAIL'!$D$11)*'[2]MARK UP FOR RETAIL'!$D$5)+'[2]MARK UP FOR RETAIL'!$G$5</f>
        <v>3559.1400000000003</v>
      </c>
      <c r="F7" s="435"/>
      <c r="G7" s="424"/>
      <c r="H7" s="636">
        <f>(('[2]TITAN 1000 &amp; 1200'!Z7*'[2]MARK UP FOR RETAIL'!$D$9)*'[2]MARK UP FOR RETAIL'!$D$11)*'[2]MARK UP FOR RETAIL'!$D$5</f>
        <v>370.98</v>
      </c>
      <c r="I7" s="637"/>
      <c r="J7" s="122">
        <f>(('[2]TITAN 1000 &amp; 1200'!AB7*'[2]MARK UP FOR RETAIL'!$D$11)*'[2]MARK UP FOR RETAIL'!$D$5)</f>
        <v>672.30000000000007</v>
      </c>
      <c r="K7" s="314"/>
      <c r="L7" s="423">
        <f>(('[2]TITAN 1000 &amp; 1200'!AD7*'[2]MARK UP FOR RETAIL'!$D$11)*'[2]MARK UP FOR RETAIL'!$D$5)</f>
        <v>1318.68</v>
      </c>
      <c r="M7" s="424"/>
      <c r="N7" s="423">
        <f>(('[2]TITAN 1000 &amp; 1200'!AF7*'[2]MARK UP FOR RETAIL'!$D$11)*'[2]MARK UP FOR RETAIL'!$D$5)</f>
        <v>189.54000000000002</v>
      </c>
      <c r="O7" s="424"/>
    </row>
    <row r="8" spans="1:15" ht="25.5">
      <c r="A8" s="102" t="s">
        <v>229</v>
      </c>
      <c r="B8" s="55">
        <v>4</v>
      </c>
      <c r="C8" s="137">
        <v>1</v>
      </c>
      <c r="D8" s="514"/>
      <c r="E8" s="423">
        <f>((('[2]TITAN 1000 &amp; 1200'!W8*'[2]MARK UP FOR RETAIL'!$D$9)*'[2]MARK UP FOR RETAIL'!$D$11)*'[2]MARK UP FOR RETAIL'!$D$5)+'[2]MARK UP FOR RETAIL'!$G$5</f>
        <v>4095.36</v>
      </c>
      <c r="F8" s="435"/>
      <c r="G8" s="424"/>
      <c r="H8" s="636">
        <f>(('[2]TITAN 1000 &amp; 1200'!Z8*'[2]MARK UP FOR RETAIL'!$D$9)*'[2]MARK UP FOR RETAIL'!$D$11)*'[2]MARK UP FOR RETAIL'!$D$5</f>
        <v>413.1</v>
      </c>
      <c r="I8" s="637"/>
      <c r="J8" s="122">
        <f>(('[2]TITAN 1000 &amp; 1200'!AB8*'[2]MARK UP FOR RETAIL'!$D$11)*'[2]MARK UP FOR RETAIL'!$D$5)</f>
        <v>732.24</v>
      </c>
      <c r="K8" s="314"/>
      <c r="L8" s="423">
        <f>(('[2]TITAN 1000 &amp; 1200'!AD8*'[2]MARK UP FOR RETAIL'!$D$11)*'[2]MARK UP FOR RETAIL'!$D$5)</f>
        <v>1566.54</v>
      </c>
      <c r="M8" s="424"/>
      <c r="N8" s="423">
        <f>(('[2]TITAN 1000 &amp; 1200'!AF8*'[2]MARK UP FOR RETAIL'!$D$11)*'[2]MARK UP FOR RETAIL'!$D$5)</f>
        <v>215.46</v>
      </c>
      <c r="O8" s="424"/>
    </row>
    <row r="9" spans="1:15" ht="25.5">
      <c r="A9" s="102" t="s">
        <v>230</v>
      </c>
      <c r="B9" s="55">
        <v>4</v>
      </c>
      <c r="C9" s="137">
        <v>1</v>
      </c>
      <c r="D9" s="514"/>
      <c r="E9" s="423">
        <f>((('[2]TITAN 1000 &amp; 1200'!W9*'[2]MARK UP FOR RETAIL'!$D$9)*'[2]MARK UP FOR RETAIL'!$D$11)*'[2]MARK UP FOR RETAIL'!$D$5)+'[2]MARK UP FOR RETAIL'!$G$5</f>
        <v>4599.18</v>
      </c>
      <c r="F9" s="435"/>
      <c r="G9" s="424"/>
      <c r="H9" s="636">
        <f>(('[2]TITAN 1000 &amp; 1200'!Z9*'[2]MARK UP FOR RETAIL'!$D$9)*'[2]MARK UP FOR RETAIL'!$D$11)*'[2]MARK UP FOR RETAIL'!$D$5</f>
        <v>489.24</v>
      </c>
      <c r="I9" s="637"/>
      <c r="J9" s="122">
        <f>(('[2]TITAN 1000 &amp; 1200'!AB9*'[2]MARK UP FOR RETAIL'!$D$11)*'[2]MARK UP FOR RETAIL'!$D$5)</f>
        <v>795.42</v>
      </c>
      <c r="K9" s="314"/>
      <c r="L9" s="423">
        <f>(('[2]TITAN 1000 &amp; 1200'!AD9*'[2]MARK UP FOR RETAIL'!$D$11)*'[2]MARK UP FOR RETAIL'!$D$5)</f>
        <v>1702.6200000000001</v>
      </c>
      <c r="M9" s="424"/>
      <c r="N9" s="423">
        <f>(('[2]TITAN 1000 &amp; 1200'!AF9*'[2]MARK UP FOR RETAIL'!$D$11)*'[2]MARK UP FOR RETAIL'!$D$5)</f>
        <v>255.96</v>
      </c>
      <c r="O9" s="424"/>
    </row>
    <row r="10" spans="1:15" ht="25.5">
      <c r="A10" s="102" t="s">
        <v>231</v>
      </c>
      <c r="B10" s="55">
        <v>6</v>
      </c>
      <c r="C10" s="137">
        <v>2</v>
      </c>
      <c r="D10" s="514"/>
      <c r="E10" s="423">
        <f>((('[2]TITAN 1000 &amp; 1200'!W10*'[2]MARK UP FOR RETAIL'!$D$9)*'[2]MARK UP FOR RETAIL'!$D$11)*'[2]MARK UP FOR RETAIL'!$D$5)+'[2]MARK UP FOR RETAIL'!$G$5</f>
        <v>5196.96</v>
      </c>
      <c r="F10" s="435"/>
      <c r="G10" s="424"/>
      <c r="H10" s="636">
        <f>(('[2]TITAN 1000 &amp; 1200'!Z10*'[2]MARK UP FOR RETAIL'!$D$9)*'[2]MARK UP FOR RETAIL'!$D$11)*'[2]MARK UP FOR RETAIL'!$D$5</f>
        <v>532.98</v>
      </c>
      <c r="I10" s="637"/>
      <c r="J10" s="122">
        <f>(('[2]TITAN 1000 &amp; 1200'!AB10*'[2]MARK UP FOR RETAIL'!$D$11)*'[2]MARK UP FOR RETAIL'!$D$5)</f>
        <v>860.21999999999991</v>
      </c>
      <c r="K10" s="314"/>
      <c r="L10" s="423">
        <f>(('[2]TITAN 1000 &amp; 1200'!AD10*'[2]MARK UP FOR RETAIL'!$D$11)*'[2]MARK UP FOR RETAIL'!$D$5)</f>
        <v>1994.2200000000003</v>
      </c>
      <c r="M10" s="424"/>
      <c r="N10" s="423">
        <f>(('[2]TITAN 1000 &amp; 1200'!AF10*'[2]MARK UP FOR RETAIL'!$D$11)*'[2]MARK UP FOR RETAIL'!$D$5)</f>
        <v>306.18</v>
      </c>
      <c r="O10" s="424"/>
    </row>
    <row r="11" spans="1:15" ht="25.5">
      <c r="A11" s="107" t="s">
        <v>232</v>
      </c>
      <c r="B11" s="66">
        <v>6</v>
      </c>
      <c r="C11" s="138">
        <v>2</v>
      </c>
      <c r="D11" s="514"/>
      <c r="E11" s="423">
        <f>((('[2]TITAN 1000 &amp; 1200'!W11*'[2]MARK UP FOR RETAIL'!$D$9)*'[2]MARK UP FOR RETAIL'!$D$11)*'[2]MARK UP FOR RETAIL'!$D$5)+'[2]MARK UP FOR RETAIL'!$G$5</f>
        <v>5713.74</v>
      </c>
      <c r="F11" s="435"/>
      <c r="G11" s="424"/>
      <c r="H11" s="636">
        <f>(('[2]TITAN 1000 &amp; 1200'!Z11*'[2]MARK UP FOR RETAIL'!$D$9)*'[2]MARK UP FOR RETAIL'!$D$11)*'[2]MARK UP FOR RETAIL'!$D$5</f>
        <v>586.44000000000005</v>
      </c>
      <c r="I11" s="637"/>
      <c r="J11" s="122">
        <f>(('[2]TITAN 1000 &amp; 1200'!AB11*'[2]MARK UP FOR RETAIL'!$D$11)*'[2]MARK UP FOR RETAIL'!$D$5)</f>
        <v>923.40000000000009</v>
      </c>
      <c r="K11" s="314"/>
      <c r="L11" s="423">
        <f>(('[2]TITAN 1000 &amp; 1200'!AD11*'[2]MARK UP FOR RETAIL'!$D$11)*'[2]MARK UP FOR RETAIL'!$D$5)</f>
        <v>2174.04</v>
      </c>
      <c r="M11" s="424"/>
      <c r="N11" s="423">
        <f>(('[2]TITAN 1000 &amp; 1200'!AF11*'[2]MARK UP FOR RETAIL'!$D$11)*'[2]MARK UP FOR RETAIL'!$D$5)</f>
        <v>354.78000000000003</v>
      </c>
      <c r="O11" s="424"/>
    </row>
    <row r="12" spans="1:15" ht="15.75" customHeight="1">
      <c r="A12" s="434" t="s">
        <v>233</v>
      </c>
      <c r="B12" s="434"/>
      <c r="C12" s="420"/>
      <c r="D12" s="514"/>
      <c r="E12" s="423">
        <f>((('[2]TITAN 1000 &amp; 1200'!W12*'[2]MARK UP FOR RETAIL'!$D$9)*'[2]MARK UP FOR RETAIL'!$D$11)*'[2]MARK UP FOR RETAIL'!$D$5)</f>
        <v>281.88</v>
      </c>
      <c r="F12" s="435"/>
      <c r="G12" s="435"/>
      <c r="H12" s="435"/>
      <c r="I12" s="424"/>
      <c r="J12" s="130" t="s">
        <v>25</v>
      </c>
      <c r="K12" s="314"/>
      <c r="L12" s="423">
        <f>(('[2]TITAN 1000 &amp; 1200'!AD12*'[2]MARK UP FOR RETAIL'!$D$11)*'[2]MARK UP FOR RETAIL'!$D$5)</f>
        <v>89.100000000000009</v>
      </c>
      <c r="M12" s="424"/>
      <c r="N12" s="472" t="s">
        <v>25</v>
      </c>
      <c r="O12" s="473"/>
    </row>
    <row r="13" spans="1:15" ht="15.75" customHeight="1">
      <c r="A13" s="641" t="s">
        <v>185</v>
      </c>
      <c r="B13" s="641"/>
      <c r="C13" s="642"/>
      <c r="D13" s="407"/>
      <c r="E13" s="423">
        <f>((('[2]TITAN 1000 &amp; 1200'!W13*'[2]MARK UP FOR RETAIL'!$D$9)*'[2]MARK UP FOR RETAIL'!$D$11)*'[2]MARK UP FOR RETAIL'!$D$5)</f>
        <v>649.62</v>
      </c>
      <c r="F13" s="435"/>
      <c r="G13" s="424"/>
      <c r="H13" s="636">
        <f>(('[2]TITAN 1000 &amp; 1200'!Z13*'[2]MARK UP FOR RETAIL'!$D$9)*'[2]MARK UP FOR RETAIL'!$D$11)*'[2]MARK UP FOR RETAIL'!$D$5</f>
        <v>176.57999999999998</v>
      </c>
      <c r="I13" s="637"/>
      <c r="J13" s="122">
        <f>(('[2]TITAN 1000 &amp; 1200'!AB13*'[2]MARK UP FOR RETAIL'!$D$11)*'[2]MARK UP FOR RETAIL'!$D$5)</f>
        <v>115.02000000000001</v>
      </c>
      <c r="K13" s="314"/>
      <c r="L13" s="423">
        <f>(('[2]TITAN 1000 &amp; 1200'!AD13*'[2]MARK UP FOR RETAIL'!$D$11)*'[2]MARK UP FOR RETAIL'!$D$5)</f>
        <v>210.60000000000002</v>
      </c>
      <c r="M13" s="424"/>
      <c r="N13" s="423">
        <f>(('[2]TITAN 1000 &amp; 1200'!AF13*'[2]MARK UP FOR RETAIL'!$D$11)*'[2]MARK UP FOR RETAIL'!$D$5)</f>
        <v>56.7</v>
      </c>
      <c r="O13" s="424"/>
    </row>
    <row r="14" spans="1:15" ht="15.75">
      <c r="A14" s="634" t="s">
        <v>27</v>
      </c>
      <c r="B14" s="635"/>
      <c r="C14" s="635"/>
      <c r="D14" s="146"/>
      <c r="E14" s="439">
        <f>((('[2]TITAN 1000 &amp; 1200'!W14*'[2]MARK UP FOR RETAIL'!$D$9)*'[2]MARK UP FOR RETAIL'!$D$11)*'[2]MARK UP FOR RETAIL'!$D$5)</f>
        <v>-217.07999999999998</v>
      </c>
      <c r="F14" s="487"/>
      <c r="G14" s="440"/>
      <c r="H14" s="645">
        <f>(('[2]TITAN 1000 &amp; 1200'!Z14*'[2]MARK UP FOR RETAIL'!$D$9)*'[2]MARK UP FOR RETAIL'!$D$11)*'[2]MARK UP FOR RETAIL'!$D$5</f>
        <v>-46.98</v>
      </c>
      <c r="I14" s="646"/>
      <c r="J14" s="148"/>
      <c r="K14" s="640"/>
      <c r="L14" s="439">
        <f>(('[2]TITAN 1000 &amp; 1200'!AD14*'[2]MARK UP FOR RETAIL'!$D$11)*'[2]MARK UP FOR RETAIL'!$D$5)</f>
        <v>-132.84</v>
      </c>
      <c r="M14" s="440"/>
      <c r="N14" s="439">
        <f>(('[2]TITAN 1000 &amp; 1200'!AF14*'[2]MARK UP FOR RETAIL'!$D$11)*'[2]MARK UP FOR RETAIL'!$D$5)</f>
        <v>-32.400000000000006</v>
      </c>
      <c r="O14" s="440"/>
    </row>
    <row r="15" spans="1:15" ht="15.75">
      <c r="A15" s="647" t="s">
        <v>251</v>
      </c>
      <c r="B15" s="647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</row>
    <row r="16" spans="1:15" ht="15.75">
      <c r="A16" s="643" t="s">
        <v>245</v>
      </c>
      <c r="B16" s="643"/>
      <c r="C16" s="643"/>
      <c r="D16" s="643"/>
      <c r="E16" s="643"/>
      <c r="F16" s="643"/>
      <c r="G16" s="643"/>
      <c r="H16" s="643"/>
      <c r="I16" s="643"/>
      <c r="J16" s="643"/>
      <c r="K16" s="643"/>
      <c r="L16" s="643"/>
      <c r="M16" s="643"/>
      <c r="N16" s="643"/>
      <c r="O16" s="643"/>
    </row>
    <row r="17" spans="1:15" ht="15.75" customHeight="1">
      <c r="A17" s="631" t="s">
        <v>252</v>
      </c>
      <c r="B17" s="631"/>
      <c r="C17" s="631"/>
      <c r="D17" s="631"/>
      <c r="E17" s="631"/>
      <c r="F17" s="631"/>
      <c r="G17" s="631"/>
      <c r="H17" s="631"/>
      <c r="I17" s="631"/>
      <c r="J17" s="631"/>
      <c r="K17" s="149"/>
      <c r="L17" s="149"/>
      <c r="M17" s="149"/>
      <c r="N17" s="149"/>
      <c r="O17" s="149"/>
    </row>
    <row r="18" spans="1:15" ht="15.75">
      <c r="A18" s="632"/>
      <c r="B18" s="632"/>
      <c r="C18" s="632"/>
      <c r="D18" s="632"/>
      <c r="E18" s="632"/>
      <c r="F18" s="632"/>
      <c r="G18" s="632"/>
      <c r="H18" s="632"/>
      <c r="I18" s="632"/>
      <c r="J18" s="632"/>
      <c r="K18" s="150"/>
      <c r="L18" s="151">
        <f>(('[2]TITAN 1000 &amp; 1200'!AD18*'[2]MARK UP FOR RETAIL'!$D$11)*'[2]MARK UP FOR RETAIL'!$D$5)</f>
        <v>289.98</v>
      </c>
      <c r="M18" s="150"/>
      <c r="N18" s="150"/>
      <c r="O18" s="150"/>
    </row>
    <row r="19" spans="1:15" ht="15.75">
      <c r="A19" s="152"/>
      <c r="B19" s="152"/>
      <c r="C19" s="152"/>
      <c r="D19" s="152"/>
      <c r="E19" s="152"/>
      <c r="F19" s="153"/>
      <c r="G19" s="152"/>
      <c r="H19" s="13"/>
      <c r="I19" s="13"/>
      <c r="J19" s="13"/>
      <c r="K19" s="13"/>
      <c r="L19" s="13"/>
      <c r="M19" s="13"/>
    </row>
    <row r="20" spans="1:15" ht="15.75">
      <c r="A20" s="152"/>
      <c r="B20" s="152"/>
      <c r="C20" s="152"/>
      <c r="D20" s="152"/>
      <c r="E20" s="152"/>
      <c r="F20" s="153"/>
      <c r="G20" s="152"/>
      <c r="H20" s="13"/>
      <c r="I20" s="13"/>
      <c r="J20" s="13"/>
      <c r="K20" s="13"/>
      <c r="L20" s="13"/>
      <c r="M20" s="13"/>
    </row>
    <row r="21" spans="1:15" ht="45.75">
      <c r="A21" s="626" t="s">
        <v>253</v>
      </c>
      <c r="B21" s="638"/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9"/>
    </row>
    <row r="22" spans="1:15" ht="20.25" customHeight="1">
      <c r="A22" s="611" t="s">
        <v>220</v>
      </c>
      <c r="B22" s="611"/>
      <c r="C22" s="611"/>
      <c r="D22" s="154"/>
      <c r="E22" s="455" t="s">
        <v>248</v>
      </c>
      <c r="F22" s="455"/>
      <c r="G22" s="455"/>
      <c r="H22" s="13"/>
      <c r="I22" s="13"/>
      <c r="J22" s="13"/>
      <c r="K22" s="13"/>
      <c r="L22" s="517"/>
      <c r="M22" s="517"/>
      <c r="N22" s="517"/>
      <c r="O22" s="517"/>
    </row>
    <row r="23" spans="1:15" ht="20.25">
      <c r="A23" s="611"/>
      <c r="B23" s="611"/>
      <c r="C23" s="611"/>
      <c r="D23" s="154"/>
      <c r="E23" s="455"/>
      <c r="F23" s="455"/>
      <c r="G23" s="455"/>
      <c r="H23" s="14"/>
      <c r="I23" s="14"/>
      <c r="J23" s="14"/>
      <c r="K23" s="14"/>
      <c r="L23" s="411"/>
      <c r="M23" s="411"/>
      <c r="N23" s="411"/>
      <c r="O23" s="411"/>
    </row>
    <row r="24" spans="1:15" ht="20.25">
      <c r="A24" s="644"/>
      <c r="B24" s="644"/>
      <c r="C24" s="644"/>
      <c r="D24" s="155"/>
      <c r="E24" s="307"/>
      <c r="F24" s="307"/>
      <c r="G24" s="307"/>
      <c r="H24" s="14"/>
      <c r="I24" s="14"/>
      <c r="J24" s="14"/>
      <c r="K24" s="14"/>
      <c r="L24" s="861" t="s">
        <v>534</v>
      </c>
      <c r="M24" s="861"/>
      <c r="N24" s="862" t="s">
        <v>535</v>
      </c>
      <c r="O24" s="863"/>
    </row>
    <row r="25" spans="1:15" ht="47.25" customHeight="1">
      <c r="A25" s="15" t="s">
        <v>43</v>
      </c>
      <c r="B25" s="54" t="s">
        <v>5</v>
      </c>
      <c r="C25" s="54" t="s">
        <v>122</v>
      </c>
      <c r="D25" s="54" t="s">
        <v>6</v>
      </c>
      <c r="E25" s="388" t="s">
        <v>537</v>
      </c>
      <c r="F25" s="388"/>
      <c r="G25" s="388"/>
      <c r="H25" s="388" t="s">
        <v>249</v>
      </c>
      <c r="I25" s="388"/>
      <c r="J25" s="54" t="s">
        <v>47</v>
      </c>
      <c r="K25" s="481"/>
      <c r="L25" s="867" t="s">
        <v>536</v>
      </c>
      <c r="M25" s="868"/>
      <c r="N25" s="868"/>
      <c r="O25" s="869"/>
    </row>
    <row r="26" spans="1:15" ht="25.5" customHeight="1">
      <c r="A26" s="102" t="s">
        <v>238</v>
      </c>
      <c r="B26" s="55">
        <v>2</v>
      </c>
      <c r="C26" s="55">
        <v>1</v>
      </c>
      <c r="D26" s="365" t="s">
        <v>250</v>
      </c>
      <c r="E26" s="423">
        <f>((('[2]TITAN 1000 &amp; 1200'!W26*'[2]MARK UP FOR RETAIL'!$D$9)*'[2]MARK UP FOR RETAIL'!$D$11)*'[2]MARK UP FOR RETAIL'!$D$5)+'[2]MARK UP FOR RETAIL'!$G$5</f>
        <v>3523.5000000000005</v>
      </c>
      <c r="F26" s="435"/>
      <c r="G26" s="424"/>
      <c r="H26" s="636">
        <f>(('[2]TITAN 1000 &amp; 1200'!Z26*'[2]MARK UP FOR RETAIL'!$D$9)*'[2]MARK UP FOR RETAIL'!$D$11)*'[2]MARK UP FOR RETAIL'!$D$5</f>
        <v>356.40000000000003</v>
      </c>
      <c r="I26" s="637"/>
      <c r="J26" s="122">
        <f>(('[2]TITAN 1000 &amp; 1200'!AB26*'[2]MARK UP FOR RETAIL'!$D$11)*'[2]MARK UP FOR RETAIL'!$D$5)</f>
        <v>636.66</v>
      </c>
      <c r="K26" s="481"/>
      <c r="L26" s="423">
        <f>(('[2]TITAN 1000 &amp; 1200'!AD26*'[2]MARK UP FOR RETAIL'!$D$11)*'[2]MARK UP FOR RETAIL'!$D$5)</f>
        <v>1174.5</v>
      </c>
      <c r="M26" s="424"/>
      <c r="N26" s="423">
        <f>(('[2]TITAN 1000 &amp; 1200'!AF26*'[2]MARK UP FOR RETAIL'!$D$11)*'[2]MARK UP FOR RETAIL'!$D$5)</f>
        <v>174.96</v>
      </c>
      <c r="O26" s="424"/>
    </row>
    <row r="27" spans="1:15" ht="15.75">
      <c r="A27" s="102" t="s">
        <v>239</v>
      </c>
      <c r="B27" s="55">
        <v>2</v>
      </c>
      <c r="C27" s="55">
        <v>1</v>
      </c>
      <c r="D27" s="398"/>
      <c r="E27" s="423">
        <f>((('[2]TITAN 1000 &amp; 1200'!W27*'[2]MARK UP FOR RETAIL'!$D$9)*'[2]MARK UP FOR RETAIL'!$D$11)*'[2]MARK UP FOR RETAIL'!$D$5)+'[2]MARK UP FOR RETAIL'!$G$5</f>
        <v>4096.9799999999996</v>
      </c>
      <c r="F27" s="435"/>
      <c r="G27" s="424"/>
      <c r="H27" s="636">
        <f>(('[2]TITAN 1000 &amp; 1200'!Z27*'[2]MARK UP FOR RETAIL'!$D$9)*'[2]MARK UP FOR RETAIL'!$D$11)*'[2]MARK UP FOR RETAIL'!$D$5</f>
        <v>405</v>
      </c>
      <c r="I27" s="637"/>
      <c r="J27" s="122">
        <f>(('[2]TITAN 1000 &amp; 1200'!AB27*'[2]MARK UP FOR RETAIL'!$D$11)*'[2]MARK UP FOR RETAIL'!$D$5)</f>
        <v>703.08</v>
      </c>
      <c r="K27" s="481"/>
      <c r="L27" s="423">
        <f>(('[2]TITAN 1000 &amp; 1200'!AD27*'[2]MARK UP FOR RETAIL'!$D$11)*'[2]MARK UP FOR RETAIL'!$D$5)</f>
        <v>1354.32</v>
      </c>
      <c r="M27" s="424"/>
      <c r="N27" s="423">
        <f>(('[2]TITAN 1000 &amp; 1200'!AF27*'[2]MARK UP FOR RETAIL'!$D$11)*'[2]MARK UP FOR RETAIL'!$D$5)</f>
        <v>196.02</v>
      </c>
      <c r="O27" s="424"/>
    </row>
    <row r="28" spans="1:15" ht="25.5">
      <c r="A28" s="102" t="s">
        <v>240</v>
      </c>
      <c r="B28" s="55">
        <v>4</v>
      </c>
      <c r="C28" s="55">
        <v>1</v>
      </c>
      <c r="D28" s="398"/>
      <c r="E28" s="423">
        <f>((('[2]TITAN 1000 &amp; 1200'!W28*'[2]MARK UP FOR RETAIL'!$D$9)*'[2]MARK UP FOR RETAIL'!$D$11)*'[2]MARK UP FOR RETAIL'!$D$5)+'[2]MARK UP FOR RETAIL'!$G$5</f>
        <v>4714.2000000000007</v>
      </c>
      <c r="F28" s="435"/>
      <c r="G28" s="424"/>
      <c r="H28" s="636">
        <f>(('[2]TITAN 1000 &amp; 1200'!Z28*'[2]MARK UP FOR RETAIL'!$D$9)*'[2]MARK UP FOR RETAIL'!$D$11)*'[2]MARK UP FOR RETAIL'!$D$5</f>
        <v>448.74</v>
      </c>
      <c r="I28" s="637"/>
      <c r="J28" s="122">
        <f>(('[2]TITAN 1000 &amp; 1200'!AB28*'[2]MARK UP FOR RETAIL'!$D$11)*'[2]MARK UP FOR RETAIL'!$D$5)</f>
        <v>764.64</v>
      </c>
      <c r="K28" s="481"/>
      <c r="L28" s="423">
        <f>(('[2]TITAN 1000 &amp; 1200'!AD28*'[2]MARK UP FOR RETAIL'!$D$11)*'[2]MARK UP FOR RETAIL'!$D$5)</f>
        <v>1607.04</v>
      </c>
      <c r="M28" s="424"/>
      <c r="N28" s="423">
        <f>(('[2]TITAN 1000 &amp; 1200'!AF28*'[2]MARK UP FOR RETAIL'!$D$11)*'[2]MARK UP FOR RETAIL'!$D$5)</f>
        <v>220.32</v>
      </c>
      <c r="O28" s="424"/>
    </row>
    <row r="29" spans="1:15" ht="25.5">
      <c r="A29" s="102" t="s">
        <v>241</v>
      </c>
      <c r="B29" s="55">
        <v>4</v>
      </c>
      <c r="C29" s="55">
        <v>1</v>
      </c>
      <c r="D29" s="398"/>
      <c r="E29" s="423">
        <f>((('[2]TITAN 1000 &amp; 1200'!W29*'[2]MARK UP FOR RETAIL'!$D$9)*'[2]MARK UP FOR RETAIL'!$D$11)*'[2]MARK UP FOR RETAIL'!$D$5)+'[2]MARK UP FOR RETAIL'!$G$5</f>
        <v>5310.3600000000006</v>
      </c>
      <c r="F29" s="435"/>
      <c r="G29" s="424"/>
      <c r="H29" s="636">
        <f>(('[2]TITAN 1000 &amp; 1200'!Z29*'[2]MARK UP FOR RETAIL'!$D$9)*'[2]MARK UP FOR RETAIL'!$D$11)*'[2]MARK UP FOR RETAIL'!$D$5</f>
        <v>534.6</v>
      </c>
      <c r="I29" s="637"/>
      <c r="J29" s="122">
        <f>(('[2]TITAN 1000 &amp; 1200'!AB29*'[2]MARK UP FOR RETAIL'!$D$11)*'[2]MARK UP FOR RETAIL'!$D$5)</f>
        <v>829.44</v>
      </c>
      <c r="K29" s="481"/>
      <c r="L29" s="423">
        <f>(('[2]TITAN 1000 &amp; 1200'!AD29*'[2]MARK UP FOR RETAIL'!$D$11)*'[2]MARK UP FOR RETAIL'!$D$5)</f>
        <v>1778.76</v>
      </c>
      <c r="M29" s="424"/>
      <c r="N29" s="423">
        <f>(('[2]TITAN 1000 &amp; 1200'!AF29*'[2]MARK UP FOR RETAIL'!$D$11)*'[2]MARK UP FOR RETAIL'!$D$5)</f>
        <v>270.54000000000002</v>
      </c>
      <c r="O29" s="424"/>
    </row>
    <row r="30" spans="1:15" ht="25.5">
      <c r="A30" s="102" t="s">
        <v>242</v>
      </c>
      <c r="B30" s="55">
        <v>6</v>
      </c>
      <c r="C30" s="55">
        <v>2</v>
      </c>
      <c r="D30" s="398"/>
      <c r="E30" s="423">
        <f>((('[2]TITAN 1000 &amp; 1200'!W30*'[2]MARK UP FOR RETAIL'!$D$9)*'[2]MARK UP FOR RETAIL'!$D$11)*'[2]MARK UP FOR RETAIL'!$D$5)+'[2]MARK UP FOR RETAIL'!$G$5</f>
        <v>6002.1</v>
      </c>
      <c r="F30" s="435"/>
      <c r="G30" s="424"/>
      <c r="H30" s="636">
        <f>(('[2]TITAN 1000 &amp; 1200'!Z30*'[2]MARK UP FOR RETAIL'!$D$9)*'[2]MARK UP FOR RETAIL'!$D$11)*'[2]MARK UP FOR RETAIL'!$D$5</f>
        <v>584.82000000000005</v>
      </c>
      <c r="I30" s="637"/>
      <c r="J30" s="122">
        <f>(('[2]TITAN 1000 &amp; 1200'!AB30*'[2]MARK UP FOR RETAIL'!$D$11)*'[2]MARK UP FOR RETAIL'!$D$5)</f>
        <v>894.24</v>
      </c>
      <c r="K30" s="481"/>
      <c r="L30" s="423">
        <f>(('[2]TITAN 1000 &amp; 1200'!AD30*'[2]MARK UP FOR RETAIL'!$D$11)*'[2]MARK UP FOR RETAIL'!$D$5)</f>
        <v>2068.7399999999998</v>
      </c>
      <c r="M30" s="424"/>
      <c r="N30" s="423">
        <f>(('[2]TITAN 1000 &amp; 1200'!AF30*'[2]MARK UP FOR RETAIL'!$D$11)*'[2]MARK UP FOR RETAIL'!$D$5)</f>
        <v>311.03999999999996</v>
      </c>
      <c r="O30" s="424"/>
    </row>
    <row r="31" spans="1:15" ht="25.5">
      <c r="A31" s="102" t="s">
        <v>243</v>
      </c>
      <c r="B31" s="55">
        <v>6</v>
      </c>
      <c r="C31" s="55">
        <v>2</v>
      </c>
      <c r="D31" s="398"/>
      <c r="E31" s="423">
        <f>((('[2]TITAN 1000 &amp; 1200'!W31*'[2]MARK UP FOR RETAIL'!$D$9)*'[2]MARK UP FOR RETAIL'!$D$11)*'[2]MARK UP FOR RETAIL'!$D$5)+'[2]MARK UP FOR RETAIL'!$G$5</f>
        <v>6633.9000000000005</v>
      </c>
      <c r="F31" s="435"/>
      <c r="G31" s="424"/>
      <c r="H31" s="636">
        <f>(('[2]TITAN 1000 &amp; 1200'!Z31*'[2]MARK UP FOR RETAIL'!$D$9)*'[2]MARK UP FOR RETAIL'!$D$11)*'[2]MARK UP FOR RETAIL'!$D$5</f>
        <v>633.42000000000007</v>
      </c>
      <c r="I31" s="637"/>
      <c r="J31" s="122">
        <f>(('[2]TITAN 1000 &amp; 1200'!AB31*'[2]MARK UP FOR RETAIL'!$D$11)*'[2]MARK UP FOR RETAIL'!$D$5)</f>
        <v>957.42</v>
      </c>
      <c r="K31" s="481"/>
      <c r="L31" s="423">
        <f>(('[2]TITAN 1000 &amp; 1200'!AD31*'[2]MARK UP FOR RETAIL'!$D$11)*'[2]MARK UP FOR RETAIL'!$D$5)</f>
        <v>2274.48</v>
      </c>
      <c r="M31" s="424"/>
      <c r="N31" s="423">
        <f>(('[2]TITAN 1000 &amp; 1200'!AF31*'[2]MARK UP FOR RETAIL'!$D$11)*'[2]MARK UP FOR RETAIL'!$D$5)</f>
        <v>361.26</v>
      </c>
      <c r="O31" s="424"/>
    </row>
    <row r="32" spans="1:15" ht="15.75" customHeight="1">
      <c r="A32" s="434" t="s">
        <v>233</v>
      </c>
      <c r="B32" s="434"/>
      <c r="C32" s="434"/>
      <c r="D32" s="398"/>
      <c r="E32" s="423">
        <f>((('[2]TITAN 1000 &amp; 1200'!W32*'[2]MARK UP FOR RETAIL'!$D$9)*'[2]MARK UP FOR RETAIL'!$D$11)*'[2]MARK UP FOR RETAIL'!$D$5)</f>
        <v>281.88</v>
      </c>
      <c r="F32" s="435"/>
      <c r="G32" s="435"/>
      <c r="H32" s="435"/>
      <c r="I32" s="424"/>
      <c r="J32" s="130" t="s">
        <v>25</v>
      </c>
      <c r="K32" s="481"/>
      <c r="L32" s="423">
        <f>(('[2]TITAN 1000 &amp; 1200'!AD32*'[2]MARK UP FOR RETAIL'!$D$11)*'[2]MARK UP FOR RETAIL'!$D$5)</f>
        <v>89.100000000000009</v>
      </c>
      <c r="M32" s="424"/>
      <c r="N32" s="472" t="s">
        <v>25</v>
      </c>
      <c r="O32" s="473"/>
    </row>
    <row r="33" spans="1:15" ht="15.75" customHeight="1">
      <c r="A33" s="434" t="s">
        <v>185</v>
      </c>
      <c r="B33" s="434"/>
      <c r="C33" s="434"/>
      <c r="D33" s="398"/>
      <c r="E33" s="423">
        <f>((('[2]TITAN 1000 &amp; 1200'!W33*'[2]MARK UP FOR RETAIL'!$D$9)*'[2]MARK UP FOR RETAIL'!$D$11)*'[2]MARK UP FOR RETAIL'!$D$5)</f>
        <v>763.02</v>
      </c>
      <c r="F33" s="435"/>
      <c r="G33" s="424"/>
      <c r="H33" s="636">
        <f>(('[2]TITAN 1000 &amp; 1200'!Z33*'[2]MARK UP FOR RETAIL'!$D$9)*'[2]MARK UP FOR RETAIL'!$D$11)*'[2]MARK UP FOR RETAIL'!$D$5</f>
        <v>189.54000000000002</v>
      </c>
      <c r="I33" s="637"/>
      <c r="J33" s="122">
        <f>(('[2]TITAN 1000 &amp; 1200'!AB33*'[2]MARK UP FOR RETAIL'!$D$11)*'[2]MARK UP FOR RETAIL'!$D$5)</f>
        <v>129.60000000000002</v>
      </c>
      <c r="K33" s="481"/>
      <c r="L33" s="423">
        <f>(('[2]TITAN 1000 &amp; 1200'!AD33*'[2]MARK UP FOR RETAIL'!$D$11)*'[2]MARK UP FOR RETAIL'!$D$5)</f>
        <v>217.07999999999998</v>
      </c>
      <c r="M33" s="424"/>
      <c r="N33" s="423">
        <f>(('[2]TITAN 1000 &amp; 1200'!AF33*'[2]MARK UP FOR RETAIL'!$D$11)*'[2]MARK UP FOR RETAIL'!$D$5)</f>
        <v>69.660000000000011</v>
      </c>
      <c r="O33" s="424"/>
    </row>
    <row r="34" spans="1:15" ht="15.75">
      <c r="A34" s="634" t="s">
        <v>27</v>
      </c>
      <c r="B34" s="635"/>
      <c r="C34" s="635"/>
      <c r="D34" s="156"/>
      <c r="E34" s="439">
        <f>((('[2]TITAN 1000 &amp; 1200'!W34*'[2]MARK UP FOR RETAIL'!$D$9)*'[2]MARK UP FOR RETAIL'!$D$11)*'[2]MARK UP FOR RETAIL'!$D$5)</f>
        <v>-320.76</v>
      </c>
      <c r="F34" s="487"/>
      <c r="G34" s="440"/>
      <c r="H34" s="645">
        <f>(('[2]TITAN 1000 &amp; 1200'!Z34*'[2]MARK UP FOR RETAIL'!$D$9)*'[2]MARK UP FOR RETAIL'!$D$11)*'[2]MARK UP FOR RETAIL'!$D$5</f>
        <v>-53.460000000000008</v>
      </c>
      <c r="I34" s="646"/>
      <c r="J34" s="156"/>
      <c r="K34" s="481"/>
      <c r="L34" s="439">
        <f>(('[2]TITAN 1000 &amp; 1200'!AD34*'[2]MARK UP FOR RETAIL'!$D$11)*'[2]MARK UP FOR RETAIL'!$D$5)</f>
        <v>-152.28</v>
      </c>
      <c r="M34" s="440"/>
      <c r="N34" s="439">
        <f>(('[2]TITAN 1000 &amp; 1200'!AF34*'[2]MARK UP FOR RETAIL'!$D$11)*'[2]MARK UP FOR RETAIL'!$D$5)</f>
        <v>-37.26</v>
      </c>
      <c r="O34" s="440"/>
    </row>
    <row r="35" spans="1:15" ht="15.75">
      <c r="A35" s="648" t="s">
        <v>251</v>
      </c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</row>
    <row r="36" spans="1:15" ht="15.75">
      <c r="A36" s="643" t="s">
        <v>245</v>
      </c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</row>
    <row r="37" spans="1:15" ht="15.75" customHeight="1">
      <c r="A37" s="631" t="s">
        <v>252</v>
      </c>
      <c r="B37" s="631"/>
      <c r="C37" s="631"/>
      <c r="D37" s="631"/>
      <c r="E37" s="631"/>
      <c r="F37" s="631"/>
      <c r="G37" s="631"/>
      <c r="H37" s="631"/>
      <c r="I37" s="631"/>
      <c r="J37" s="631"/>
      <c r="K37" s="149"/>
      <c r="L37" s="149"/>
      <c r="M37" s="149"/>
      <c r="N37" s="149"/>
      <c r="O37" s="149"/>
    </row>
    <row r="38" spans="1:15" ht="15.75">
      <c r="A38" s="632"/>
      <c r="B38" s="632"/>
      <c r="C38" s="632"/>
      <c r="D38" s="632"/>
      <c r="E38" s="632"/>
      <c r="F38" s="632"/>
      <c r="G38" s="632"/>
      <c r="H38" s="632"/>
      <c r="I38" s="632"/>
      <c r="J38" s="633"/>
      <c r="K38" s="157"/>
      <c r="L38" s="158">
        <f>(('[2]TITAN 1000 &amp; 1200'!AD38*'[2]MARK UP FOR RETAIL'!$D$11)*'[2]MARK UP FOR RETAIL'!$D$5)</f>
        <v>289.98</v>
      </c>
      <c r="M38" s="157"/>
      <c r="N38" s="150"/>
      <c r="O38" s="150"/>
    </row>
  </sheetData>
  <mergeCells count="104">
    <mergeCell ref="L28:M28"/>
    <mergeCell ref="L5:O5"/>
    <mergeCell ref="L25:O25"/>
    <mergeCell ref="N34:O34"/>
    <mergeCell ref="N33:O33"/>
    <mergeCell ref="N32:O32"/>
    <mergeCell ref="N31:O31"/>
    <mergeCell ref="N30:O30"/>
    <mergeCell ref="N29:O29"/>
    <mergeCell ref="L33:M33"/>
    <mergeCell ref="L32:M32"/>
    <mergeCell ref="L31:M31"/>
    <mergeCell ref="L30:M30"/>
    <mergeCell ref="L29:M29"/>
    <mergeCell ref="N13:O13"/>
    <mergeCell ref="N12:O12"/>
    <mergeCell ref="N11:O11"/>
    <mergeCell ref="N10:O10"/>
    <mergeCell ref="N9:O9"/>
    <mergeCell ref="L13:M13"/>
    <mergeCell ref="L12:M12"/>
    <mergeCell ref="L11:M11"/>
    <mergeCell ref="L10:M10"/>
    <mergeCell ref="L9:M9"/>
    <mergeCell ref="L7:M7"/>
    <mergeCell ref="L6:M6"/>
    <mergeCell ref="N8:O8"/>
    <mergeCell ref="N7:O7"/>
    <mergeCell ref="N6:O6"/>
    <mergeCell ref="L8:M8"/>
    <mergeCell ref="E34:G34"/>
    <mergeCell ref="A35:O35"/>
    <mergeCell ref="A36:O36"/>
    <mergeCell ref="A32:C32"/>
    <mergeCell ref="A33:C33"/>
    <mergeCell ref="E33:G33"/>
    <mergeCell ref="H33:I33"/>
    <mergeCell ref="K25:K34"/>
    <mergeCell ref="D26:D33"/>
    <mergeCell ref="H34:I34"/>
    <mergeCell ref="L27:M27"/>
    <mergeCell ref="L26:M26"/>
    <mergeCell ref="N28:O28"/>
    <mergeCell ref="N27:O27"/>
    <mergeCell ref="N26:O26"/>
    <mergeCell ref="L34:M34"/>
    <mergeCell ref="E30:G30"/>
    <mergeCell ref="H30:I30"/>
    <mergeCell ref="E31:G31"/>
    <mergeCell ref="H31:I31"/>
    <mergeCell ref="E25:G25"/>
    <mergeCell ref="H25:I25"/>
    <mergeCell ref="E29:G29"/>
    <mergeCell ref="E26:G26"/>
    <mergeCell ref="H26:I26"/>
    <mergeCell ref="E27:G27"/>
    <mergeCell ref="H27:I27"/>
    <mergeCell ref="E28:G28"/>
    <mergeCell ref="H28:I28"/>
    <mergeCell ref="H29:I29"/>
    <mergeCell ref="A16:O16"/>
    <mergeCell ref="A14:C14"/>
    <mergeCell ref="A21:O21"/>
    <mergeCell ref="A22:C24"/>
    <mergeCell ref="L22:O23"/>
    <mergeCell ref="L24:M24"/>
    <mergeCell ref="N24:O24"/>
    <mergeCell ref="A17:J18"/>
    <mergeCell ref="H14:I14"/>
    <mergeCell ref="A15:O15"/>
    <mergeCell ref="L14:M14"/>
    <mergeCell ref="N14:O14"/>
    <mergeCell ref="K5:K14"/>
    <mergeCell ref="D6:D13"/>
    <mergeCell ref="E6:G6"/>
    <mergeCell ref="H8:I8"/>
    <mergeCell ref="E9:G9"/>
    <mergeCell ref="H9:I9"/>
    <mergeCell ref="E10:G10"/>
    <mergeCell ref="H10:I10"/>
    <mergeCell ref="E13:G13"/>
    <mergeCell ref="H13:I13"/>
    <mergeCell ref="E14:G14"/>
    <mergeCell ref="A1:O1"/>
    <mergeCell ref="A2:C4"/>
    <mergeCell ref="L2:O3"/>
    <mergeCell ref="L4:M4"/>
    <mergeCell ref="N4:O4"/>
    <mergeCell ref="A37:J38"/>
    <mergeCell ref="E12:I12"/>
    <mergeCell ref="E32:I32"/>
    <mergeCell ref="E2:G4"/>
    <mergeCell ref="E22:G24"/>
    <mergeCell ref="A34:C34"/>
    <mergeCell ref="H6:I6"/>
    <mergeCell ref="E7:G7"/>
    <mergeCell ref="H7:I7"/>
    <mergeCell ref="E8:G8"/>
    <mergeCell ref="E11:G11"/>
    <mergeCell ref="H11:I11"/>
    <mergeCell ref="E5:G5"/>
    <mergeCell ref="H5:I5"/>
    <mergeCell ref="A12:C12"/>
    <mergeCell ref="A13:C1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defaultRowHeight="15"/>
  <cols>
    <col min="6" max="6" width="12.5703125" customWidth="1"/>
  </cols>
  <sheetData>
    <row r="1" spans="1:14" ht="45.75">
      <c r="A1" s="657" t="s">
        <v>254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9"/>
    </row>
    <row r="2" spans="1:14" ht="15" customHeight="1">
      <c r="A2" s="660" t="s">
        <v>255</v>
      </c>
      <c r="B2" s="660"/>
      <c r="C2" s="660"/>
      <c r="D2" s="13"/>
      <c r="E2" s="13"/>
      <c r="F2" s="13"/>
      <c r="G2" s="13"/>
      <c r="H2" s="13"/>
      <c r="I2" s="13"/>
      <c r="J2" s="13"/>
      <c r="K2" s="410"/>
      <c r="L2" s="410"/>
      <c r="M2" s="410"/>
      <c r="N2" s="410"/>
    </row>
    <row r="3" spans="1:14" ht="15" customHeight="1" thickBot="1">
      <c r="A3" s="660"/>
      <c r="B3" s="660"/>
      <c r="C3" s="660"/>
      <c r="D3" s="13"/>
      <c r="E3" s="13"/>
      <c r="F3" s="13"/>
      <c r="G3" s="13"/>
      <c r="H3" s="13"/>
      <c r="I3" s="13"/>
      <c r="J3" s="13"/>
      <c r="K3" s="517"/>
      <c r="L3" s="517"/>
      <c r="M3" s="517"/>
      <c r="N3" s="517"/>
    </row>
    <row r="4" spans="1:14" ht="18" customHeight="1">
      <c r="A4" s="661"/>
      <c r="B4" s="661"/>
      <c r="C4" s="661"/>
      <c r="D4" s="662" t="s">
        <v>256</v>
      </c>
      <c r="E4" s="663"/>
      <c r="F4" s="664"/>
      <c r="G4" s="159"/>
      <c r="H4" s="160"/>
      <c r="I4" s="160"/>
      <c r="J4" s="14"/>
      <c r="K4" s="870" t="s">
        <v>534</v>
      </c>
      <c r="L4" s="871"/>
      <c r="M4" s="870" t="s">
        <v>535</v>
      </c>
      <c r="N4" s="871"/>
    </row>
    <row r="5" spans="1:14" ht="51">
      <c r="A5" s="161" t="s">
        <v>43</v>
      </c>
      <c r="B5" s="54" t="s">
        <v>5</v>
      </c>
      <c r="C5" s="54" t="s">
        <v>257</v>
      </c>
      <c r="D5" s="54" t="s">
        <v>7</v>
      </c>
      <c r="E5" s="54" t="s">
        <v>8</v>
      </c>
      <c r="F5" s="54" t="s">
        <v>9</v>
      </c>
      <c r="G5" s="54" t="s">
        <v>258</v>
      </c>
      <c r="H5" s="54" t="s">
        <v>10</v>
      </c>
      <c r="I5" s="100" t="s">
        <v>47</v>
      </c>
      <c r="J5" s="376"/>
      <c r="K5" s="872" t="s">
        <v>538</v>
      </c>
      <c r="L5" s="873"/>
      <c r="M5" s="873"/>
      <c r="N5" s="874"/>
    </row>
    <row r="6" spans="1:14" ht="15.75">
      <c r="A6" s="162" t="s">
        <v>259</v>
      </c>
      <c r="B6" s="55">
        <v>1</v>
      </c>
      <c r="C6" s="163" t="s">
        <v>260</v>
      </c>
      <c r="D6" s="122">
        <f>((('[2]SMALL BUILDINGS'!T6*'[2]MARK UP FOR RETAIL'!$D$9)*'[2]MARK UP FOR RETAIL'!$D$11)*'[2]MARK UP FOR RETAIL'!$D$5)+'[2]MARK UP FOR RETAIL'!$G$5</f>
        <v>278.64000000000004</v>
      </c>
      <c r="E6" s="122">
        <f>((('[2]SMALL BUILDINGS'!U6*'[2]MARK UP FOR RETAIL'!$D$9)*'[2]MARK UP FOR RETAIL'!$D$11)*'[2]MARK UP FOR RETAIL'!$D$5)+'[2]MARK UP FOR RETAIL'!$G$5</f>
        <v>390.42</v>
      </c>
      <c r="F6" s="122">
        <f>((('[2]SMALL BUILDINGS'!V6*'[2]MARK UP FOR RETAIL'!$D$9)*'[2]MARK UP FOR RETAIL'!$D$11)*'[2]MARK UP FOR RETAIL'!$D$5)+'[2]MARK UP FOR RETAIL'!$G$5</f>
        <v>413.1</v>
      </c>
      <c r="G6" s="122">
        <f>(('[2]SMALL BUILDINGS'!W6*'[2]MARK UP FOR RETAIL'!$D$9)*'[2]MARK UP FOR RETAIL'!$D$11)*'[2]MARK UP FOR RETAIL'!$D$5</f>
        <v>46.98</v>
      </c>
      <c r="H6" s="122">
        <f>(('[2]SMALL BUILDINGS'!X6*'[2]MARK UP FOR RETAIL'!$D$10)*'[2]MARK UP FOR RETAIL'!$D$11)*'[2]MARK UP FOR RETAIL'!$D$7</f>
        <v>56.7</v>
      </c>
      <c r="I6" s="122">
        <f>('[2]SMALL BUILDINGS'!Y6*'[2]MARK UP FOR RETAIL'!$D$11)*'[2]MARK UP FOR RETAIL'!$D$5</f>
        <v>95.58</v>
      </c>
      <c r="J6" s="377"/>
      <c r="K6" s="629">
        <f>('[2]SMALL BUILDINGS'!AA6*'[2]MARK UP FOR RETAIL'!$D$11)*'[2]MARK UP FOR RETAIL'!$D$5</f>
        <v>162</v>
      </c>
      <c r="L6" s="630"/>
      <c r="M6" s="629">
        <f>('[2]SMALL BUILDINGS'!AC6*'[2]MARK UP FOR RETAIL'!$D$11)*'[2]MARK UP FOR RETAIL'!$D$5</f>
        <v>37.26</v>
      </c>
      <c r="N6" s="630"/>
    </row>
    <row r="7" spans="1:14" ht="15.75">
      <c r="A7" s="162" t="s">
        <v>261</v>
      </c>
      <c r="B7" s="55">
        <v>1</v>
      </c>
      <c r="C7" s="163" t="s">
        <v>260</v>
      </c>
      <c r="D7" s="122">
        <f>((('[2]SMALL BUILDINGS'!T7*'[2]MARK UP FOR RETAIL'!$D$9)*'[2]MARK UP FOR RETAIL'!$D$11)*'[2]MARK UP FOR RETAIL'!$D$5)+'[2]MARK UP FOR RETAIL'!$G$5</f>
        <v>320.76</v>
      </c>
      <c r="E7" s="122">
        <f>((('[2]SMALL BUILDINGS'!U7*'[2]MARK UP FOR RETAIL'!$D$9)*'[2]MARK UP FOR RETAIL'!$D$11)*'[2]MARK UP FOR RETAIL'!$D$5)+'[2]MARK UP FOR RETAIL'!$G$5</f>
        <v>476.28000000000003</v>
      </c>
      <c r="F7" s="122">
        <f>((('[2]SMALL BUILDINGS'!V7*'[2]MARK UP FOR RETAIL'!$D$9)*'[2]MARK UP FOR RETAIL'!$D$11)*'[2]MARK UP FOR RETAIL'!$D$5)+'[2]MARK UP FOR RETAIL'!$G$5</f>
        <v>502.20000000000005</v>
      </c>
      <c r="G7" s="122">
        <f>(('[2]SMALL BUILDINGS'!W7*'[2]MARK UP FOR RETAIL'!$D$9)*'[2]MARK UP FOR RETAIL'!$D$11)*'[2]MARK UP FOR RETAIL'!$D$5</f>
        <v>53.460000000000008</v>
      </c>
      <c r="H7" s="122">
        <f>(('[2]SMALL BUILDINGS'!X7*'[2]MARK UP FOR RETAIL'!$D$10)*'[2]MARK UP FOR RETAIL'!$D$11)*'[2]MARK UP FOR RETAIL'!$D$7</f>
        <v>61.560000000000009</v>
      </c>
      <c r="I7" s="122">
        <f>('[2]SMALL BUILDINGS'!Y7*'[2]MARK UP FOR RETAIL'!$D$11)*'[2]MARK UP FOR RETAIL'!$D$5</f>
        <v>126.36</v>
      </c>
      <c r="J7" s="377"/>
      <c r="K7" s="629">
        <f>('[2]SMALL BUILDINGS'!AA7*'[2]MARK UP FOR RETAIL'!$D$11)*'[2]MARK UP FOR RETAIL'!$D$5</f>
        <v>200.88</v>
      </c>
      <c r="L7" s="630"/>
      <c r="M7" s="629">
        <f>('[2]SMALL BUILDINGS'!AC7*'[2]MARK UP FOR RETAIL'!$D$11)*'[2]MARK UP FOR RETAIL'!$D$5</f>
        <v>40.5</v>
      </c>
      <c r="N7" s="630"/>
    </row>
    <row r="8" spans="1:14" ht="15.75">
      <c r="A8" s="162" t="s">
        <v>262</v>
      </c>
      <c r="B8" s="55">
        <v>1</v>
      </c>
      <c r="C8" s="163" t="s">
        <v>263</v>
      </c>
      <c r="D8" s="122">
        <f>((('[2]SMALL BUILDINGS'!T8*'[2]MARK UP FOR RETAIL'!$D$9)*'[2]MARK UP FOR RETAIL'!$D$11)*'[2]MARK UP FOR RETAIL'!$D$5)+'[2]MARK UP FOR RETAIL'!$G$5</f>
        <v>469.8</v>
      </c>
      <c r="E8" s="122">
        <f>((('[2]SMALL BUILDINGS'!U8*'[2]MARK UP FOR RETAIL'!$D$9)*'[2]MARK UP FOR RETAIL'!$D$11)*'[2]MARK UP FOR RETAIL'!$D$5)+'[2]MARK UP FOR RETAIL'!$G$5</f>
        <v>654.48</v>
      </c>
      <c r="F8" s="122">
        <f>((('[2]SMALL BUILDINGS'!V8*'[2]MARK UP FOR RETAIL'!$D$9)*'[2]MARK UP FOR RETAIL'!$D$11)*'[2]MARK UP FOR RETAIL'!$D$5)+'[2]MARK UP FOR RETAIL'!$G$5</f>
        <v>685.26</v>
      </c>
      <c r="G8" s="122">
        <f>(('[2]SMALL BUILDINGS'!W8*'[2]MARK UP FOR RETAIL'!$D$9)*'[2]MARK UP FOR RETAIL'!$D$11)*'[2]MARK UP FOR RETAIL'!$D$5</f>
        <v>66.42</v>
      </c>
      <c r="H8" s="122">
        <f>(('[2]SMALL BUILDINGS'!X8*'[2]MARK UP FOR RETAIL'!$D$10)*'[2]MARK UP FOR RETAIL'!$D$11)*'[2]MARK UP FOR RETAIL'!$D$7</f>
        <v>74.52</v>
      </c>
      <c r="I8" s="122">
        <f>('[2]SMALL BUILDINGS'!Y8*'[2]MARK UP FOR RETAIL'!$D$11)*'[2]MARK UP FOR RETAIL'!$D$5</f>
        <v>126.36</v>
      </c>
      <c r="J8" s="377"/>
      <c r="K8" s="629">
        <f>('[2]SMALL BUILDINGS'!AA8*'[2]MARK UP FOR RETAIL'!$D$11)*'[2]MARK UP FOR RETAIL'!$D$5</f>
        <v>289.98</v>
      </c>
      <c r="L8" s="630"/>
      <c r="M8" s="629">
        <f>('[2]SMALL BUILDINGS'!AC8*'[2]MARK UP FOR RETAIL'!$D$11)*'[2]MARK UP FOR RETAIL'!$D$5</f>
        <v>51.84</v>
      </c>
      <c r="N8" s="630"/>
    </row>
    <row r="9" spans="1:14" ht="15.75">
      <c r="A9" s="162" t="s">
        <v>264</v>
      </c>
      <c r="B9" s="55">
        <v>1</v>
      </c>
      <c r="C9" s="163" t="s">
        <v>265</v>
      </c>
      <c r="D9" s="122">
        <f>((('[2]SMALL BUILDINGS'!T9*'[2]MARK UP FOR RETAIL'!$D$9)*'[2]MARK UP FOR RETAIL'!$D$11)*'[2]MARK UP FOR RETAIL'!$D$5)+'[2]MARK UP FOR RETAIL'!$G$5</f>
        <v>521.64</v>
      </c>
      <c r="E9" s="122">
        <f>((('[2]SMALL BUILDINGS'!U9*'[2]MARK UP FOR RETAIL'!$D$9)*'[2]MARK UP FOR RETAIL'!$D$11)*'[2]MARK UP FOR RETAIL'!$D$5)+'[2]MARK UP FOR RETAIL'!$G$5</f>
        <v>750.06000000000006</v>
      </c>
      <c r="F9" s="122">
        <f>((('[2]SMALL BUILDINGS'!V9*'[2]MARK UP FOR RETAIL'!$D$9)*'[2]MARK UP FOR RETAIL'!$D$11)*'[2]MARK UP FOR RETAIL'!$D$5)+'[2]MARK UP FOR RETAIL'!$G$5</f>
        <v>788.94</v>
      </c>
      <c r="G9" s="122">
        <f>(('[2]SMALL BUILDINGS'!W9*'[2]MARK UP FOR RETAIL'!$D$9)*'[2]MARK UP FOR RETAIL'!$D$11)*'[2]MARK UP FOR RETAIL'!$D$5</f>
        <v>77.759999999999991</v>
      </c>
      <c r="H9" s="122">
        <f>(('[2]SMALL BUILDINGS'!X9*'[2]MARK UP FOR RETAIL'!$D$10)*'[2]MARK UP FOR RETAIL'!$D$11)*'[2]MARK UP FOR RETAIL'!$D$7</f>
        <v>77.759999999999991</v>
      </c>
      <c r="I9" s="122">
        <f>('[2]SMALL BUILDINGS'!Y9*'[2]MARK UP FOR RETAIL'!$D$11)*'[2]MARK UP FOR RETAIL'!$D$5</f>
        <v>160.38</v>
      </c>
      <c r="J9" s="377"/>
      <c r="K9" s="629">
        <f>('[2]SMALL BUILDINGS'!AA9*'[2]MARK UP FOR RETAIL'!$D$11)*'[2]MARK UP FOR RETAIL'!$D$5</f>
        <v>330.48</v>
      </c>
      <c r="L9" s="630"/>
      <c r="M9" s="629">
        <f>('[2]SMALL BUILDINGS'!AC9*'[2]MARK UP FOR RETAIL'!$D$11)*'[2]MARK UP FOR RETAIL'!$D$5</f>
        <v>66.42</v>
      </c>
      <c r="N9" s="630"/>
    </row>
    <row r="10" spans="1:14" ht="15.75">
      <c r="A10" s="162" t="s">
        <v>266</v>
      </c>
      <c r="B10" s="55">
        <v>1</v>
      </c>
      <c r="C10" s="163" t="s">
        <v>265</v>
      </c>
      <c r="D10" s="122">
        <f>((('[2]SMALL BUILDINGS'!T10*'[2]MARK UP FOR RETAIL'!$D$9)*'[2]MARK UP FOR RETAIL'!$D$11)*'[2]MARK UP FOR RETAIL'!$D$5)+'[2]MARK UP FOR RETAIL'!$G$5</f>
        <v>584.82000000000005</v>
      </c>
      <c r="E10" s="122">
        <f>((('[2]SMALL BUILDINGS'!U10*'[2]MARK UP FOR RETAIL'!$D$9)*'[2]MARK UP FOR RETAIL'!$D$11)*'[2]MARK UP FOR RETAIL'!$D$5)+'[2]MARK UP FOR RETAIL'!$G$5</f>
        <v>850.5</v>
      </c>
      <c r="F10" s="122">
        <f>((('[2]SMALL BUILDINGS'!V10*'[2]MARK UP FOR RETAIL'!$D$9)*'[2]MARK UP FOR RETAIL'!$D$11)*'[2]MARK UP FOR RETAIL'!$D$5)+'[2]MARK UP FOR RETAIL'!$G$5</f>
        <v>891.00000000000011</v>
      </c>
      <c r="G10" s="122">
        <f>(('[2]SMALL BUILDINGS'!W10*'[2]MARK UP FOR RETAIL'!$D$9)*'[2]MARK UP FOR RETAIL'!$D$11)*'[2]MARK UP FOR RETAIL'!$D$5</f>
        <v>98.820000000000007</v>
      </c>
      <c r="H10" s="122">
        <f>(('[2]SMALL BUILDINGS'!X10*'[2]MARK UP FOR RETAIL'!$D$10)*'[2]MARK UP FOR RETAIL'!$D$11)*'[2]MARK UP FOR RETAIL'!$D$7</f>
        <v>85.86</v>
      </c>
      <c r="I10" s="122">
        <f>('[2]SMALL BUILDINGS'!Y10*'[2]MARK UP FOR RETAIL'!$D$11)*'[2]MARK UP FOR RETAIL'!$D$5</f>
        <v>191.16</v>
      </c>
      <c r="J10" s="377"/>
      <c r="K10" s="629">
        <f>('[2]SMALL BUILDINGS'!AA10*'[2]MARK UP FOR RETAIL'!$D$11)*'[2]MARK UP FOR RETAIL'!$D$5</f>
        <v>369.35999999999996</v>
      </c>
      <c r="L10" s="630"/>
      <c r="M10" s="629">
        <f>('[2]SMALL BUILDINGS'!AC10*'[2]MARK UP FOR RETAIL'!$D$11)*'[2]MARK UP FOR RETAIL'!$D$5</f>
        <v>84.240000000000009</v>
      </c>
      <c r="N10" s="630"/>
    </row>
    <row r="11" spans="1:14" ht="16.5" thickBot="1">
      <c r="A11" s="634" t="s">
        <v>27</v>
      </c>
      <c r="B11" s="635"/>
      <c r="C11" s="656"/>
      <c r="D11" s="20">
        <f>((('[2]SMALL BUILDINGS'!T11*'[2]MARK UP FOR RETAIL'!$D$9)*'[2]MARK UP FOR RETAIL'!$D$11)*'[2]MARK UP FOR RETAIL'!$D$5)</f>
        <v>-22.680000000000003</v>
      </c>
      <c r="E11" s="20">
        <f>((('[2]SMALL BUILDINGS'!U11*'[2]MARK UP FOR RETAIL'!$D$9)*'[2]MARK UP FOR RETAIL'!$D$11)*'[2]MARK UP FOR RETAIL'!$D$5)</f>
        <v>-53.460000000000008</v>
      </c>
      <c r="F11" s="20">
        <f>((('[2]SMALL BUILDINGS'!V11*'[2]MARK UP FOR RETAIL'!$D$9)*'[2]MARK UP FOR RETAIL'!$D$11)*'[2]MARK UP FOR RETAIL'!$D$5)</f>
        <v>-55.08</v>
      </c>
      <c r="G11" s="20">
        <f>(('[2]SMALL BUILDINGS'!W11*'[2]MARK UP FOR RETAIL'!$D$9)*'[2]MARK UP FOR RETAIL'!$D$11)*'[2]MARK UP FOR RETAIL'!$D$5</f>
        <v>-12.96</v>
      </c>
      <c r="H11" s="20">
        <f>(('[2]SMALL BUILDINGS'!X11*'[2]MARK UP FOR RETAIL'!$D$10)*'[2]MARK UP FOR RETAIL'!$D$11)*'[2]MARK UP FOR RETAIL'!$D$7</f>
        <v>-11.340000000000002</v>
      </c>
      <c r="I11" s="20"/>
      <c r="J11" s="655"/>
      <c r="K11" s="875">
        <f>('[2]SMALL BUILDINGS'!AA11*'[2]MARK UP FOR RETAIL'!$D$11)*'[2]MARK UP FOR RETAIL'!$D$5</f>
        <v>-16.200000000000003</v>
      </c>
      <c r="L11" s="876"/>
      <c r="M11" s="875">
        <f>('[2]SMALL BUILDINGS'!AC11*'[2]MARK UP FOR RETAIL'!$D$11)*'[2]MARK UP FOR RETAIL'!$D$5</f>
        <v>-8.1000000000000014</v>
      </c>
      <c r="N11" s="876"/>
    </row>
    <row r="12" spans="1:14">
      <c r="A12" s="164" t="s">
        <v>267</v>
      </c>
      <c r="B12" s="21"/>
      <c r="C12" s="2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>
      <c r="A13" s="649" t="s">
        <v>268</v>
      </c>
      <c r="B13" s="649"/>
      <c r="C13" s="4">
        <f>((('[2]SMALL BUILDINGS'!S13*'[2]MARK UP FOR RETAIL'!$D$9)*'[2]MARK UP FOR RETAIL'!$D$11)*'[2]MARK UP FOR RETAIL'!$D$5)</f>
        <v>56.7</v>
      </c>
      <c r="D13" s="165"/>
      <c r="E13" s="165"/>
      <c r="F13" s="165"/>
      <c r="G13" s="13"/>
      <c r="H13" s="13"/>
      <c r="I13" s="13"/>
      <c r="J13" s="13"/>
      <c r="K13" s="13"/>
      <c r="L13" s="13"/>
      <c r="M13" s="13"/>
      <c r="N13" s="13"/>
    </row>
    <row r="14" spans="1:14" ht="15" customHeight="1">
      <c r="A14" s="166" t="s">
        <v>269</v>
      </c>
      <c r="B14" s="166"/>
      <c r="C14" s="166"/>
      <c r="D14" s="166"/>
      <c r="E14" s="166"/>
      <c r="F14" s="167"/>
      <c r="G14" s="617" t="s">
        <v>270</v>
      </c>
      <c r="H14" s="650"/>
      <c r="I14" s="650"/>
      <c r="J14" s="650"/>
      <c r="K14" s="650"/>
      <c r="L14" s="650"/>
      <c r="M14" s="650"/>
      <c r="N14" s="651"/>
    </row>
    <row r="15" spans="1:14">
      <c r="A15" s="182" t="s">
        <v>271</v>
      </c>
      <c r="B15" s="168"/>
      <c r="C15" s="168"/>
      <c r="D15" s="169"/>
      <c r="E15" s="169"/>
      <c r="F15" s="170"/>
      <c r="G15" s="652" t="s">
        <v>272</v>
      </c>
      <c r="H15" s="653"/>
      <c r="I15" s="4">
        <f>((('[2]SMALL BUILDINGS'!Y15*'[2]MARK UP FOR RETAIL'!$D$9)*'[2]MARK UP FOR RETAIL'!$D$11)*'[2]MARK UP FOR RETAIL'!$D$5)</f>
        <v>174.96</v>
      </c>
      <c r="J15" s="171"/>
      <c r="K15" s="172"/>
      <c r="L15" s="654" t="s">
        <v>273</v>
      </c>
      <c r="M15" s="653"/>
      <c r="N15" s="4">
        <f>((('[2]SMALL BUILDINGS'!AD15*'[2]MARK UP FOR RETAIL'!$D$9)*'[2]MARK UP FOR RETAIL'!$D$11)*'[2]MARK UP FOR RETAIL'!$D$5)</f>
        <v>289.98</v>
      </c>
    </row>
    <row r="16" spans="1:14">
      <c r="A16" s="173"/>
      <c r="B16" s="123"/>
      <c r="C16" s="123"/>
      <c r="D16" s="45"/>
      <c r="E16" s="45"/>
      <c r="F16" s="45"/>
      <c r="G16" s="174"/>
      <c r="H16" s="174"/>
      <c r="I16" s="174"/>
      <c r="J16" s="174"/>
      <c r="K16" s="174"/>
      <c r="L16" s="174"/>
      <c r="M16" s="174"/>
      <c r="N16" s="174"/>
    </row>
    <row r="17" spans="1:14">
      <c r="A17" s="173"/>
      <c r="B17" s="123"/>
      <c r="C17" s="123"/>
      <c r="D17" s="45"/>
      <c r="E17" s="45"/>
      <c r="F17" s="45"/>
      <c r="G17" s="174"/>
      <c r="H17" s="174"/>
      <c r="I17" s="174"/>
      <c r="J17" s="174"/>
      <c r="K17" s="174"/>
      <c r="L17" s="174"/>
      <c r="M17" s="174"/>
      <c r="N17" s="174"/>
    </row>
    <row r="18" spans="1:14" ht="15" customHeight="1">
      <c r="A18" s="877" t="s">
        <v>539</v>
      </c>
      <c r="B18" s="878"/>
      <c r="C18" s="878"/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9"/>
    </row>
    <row r="19" spans="1:14" ht="15" customHeight="1">
      <c r="A19" s="660" t="s">
        <v>540</v>
      </c>
      <c r="B19" s="660"/>
      <c r="C19" s="660"/>
      <c r="D19" s="13"/>
      <c r="E19" s="13"/>
      <c r="F19" s="13"/>
      <c r="G19" s="13"/>
      <c r="H19" s="13"/>
      <c r="I19" s="13"/>
      <c r="J19" s="13"/>
      <c r="K19" s="880"/>
      <c r="L19" s="880"/>
      <c r="M19" s="880"/>
      <c r="N19" s="880"/>
    </row>
    <row r="20" spans="1:14" ht="18" customHeight="1">
      <c r="A20" s="660"/>
      <c r="B20" s="660"/>
      <c r="C20" s="660"/>
      <c r="D20" s="13"/>
      <c r="E20" s="13"/>
      <c r="F20" s="13"/>
      <c r="G20" s="13"/>
      <c r="H20" s="13"/>
      <c r="I20" s="13"/>
      <c r="J20" s="13"/>
      <c r="K20" s="309"/>
      <c r="L20" s="309"/>
      <c r="M20" s="309"/>
      <c r="N20" s="309"/>
    </row>
    <row r="21" spans="1:14" ht="18">
      <c r="A21" s="661"/>
      <c r="B21" s="661"/>
      <c r="C21" s="661"/>
      <c r="D21" s="662" t="s">
        <v>256</v>
      </c>
      <c r="E21" s="663"/>
      <c r="F21" s="664"/>
      <c r="G21" s="159"/>
      <c r="H21" s="160"/>
      <c r="I21" s="160"/>
      <c r="J21" s="14"/>
      <c r="K21" s="444" t="s">
        <v>222</v>
      </c>
      <c r="L21" s="701"/>
      <c r="M21" s="701"/>
      <c r="N21" s="445"/>
    </row>
    <row r="22" spans="1:14" ht="47.25">
      <c r="A22" s="161" t="s">
        <v>43</v>
      </c>
      <c r="B22" s="311" t="s">
        <v>5</v>
      </c>
      <c r="C22" s="312"/>
      <c r="D22" s="311" t="s">
        <v>8</v>
      </c>
      <c r="E22" s="312"/>
      <c r="F22" s="54" t="s">
        <v>9</v>
      </c>
      <c r="G22" s="311" t="s">
        <v>61</v>
      </c>
      <c r="H22" s="575"/>
      <c r="I22" s="312"/>
      <c r="J22" s="376"/>
      <c r="K22" s="881" t="s">
        <v>541</v>
      </c>
      <c r="L22" s="881"/>
      <c r="M22" s="881"/>
      <c r="N22" s="881"/>
    </row>
    <row r="23" spans="1:14" ht="15.75">
      <c r="A23" s="162" t="s">
        <v>542</v>
      </c>
      <c r="B23" s="316">
        <v>2</v>
      </c>
      <c r="C23" s="317"/>
      <c r="D23" s="785">
        <f>((('[2]SMALL BUILDINGS'!T23*'[2]MARK UP FOR RETAIL'!$D$11)*'[2]MARK UP FOR RETAIL'!$D$5)+'[2]MARK UP FOR RETAIL'!$G$7)</f>
        <v>226.8</v>
      </c>
      <c r="E23" s="882"/>
      <c r="F23" s="883">
        <f>((('[2]SMALL BUILDINGS'!V23*'[2]MARK UP FOR RETAIL'!$D$11)*'[2]MARK UP FOR RETAIL'!$D$5)+'[2]MARK UP FOR RETAIL'!$G$7)</f>
        <v>294.84000000000003</v>
      </c>
      <c r="G23" s="785">
        <f>(('[2]SMALL BUILDINGS'!W23*'[2]MARK UP FOR RETAIL'!$D$11)*'[2]MARK UP FOR RETAIL'!$D$7)</f>
        <v>35.64</v>
      </c>
      <c r="H23" s="786"/>
      <c r="I23" s="882"/>
      <c r="J23" s="377"/>
      <c r="K23" s="851">
        <f>(('[2]SMALL BUILDINGS'!AA23*'[2]MARK UP FOR RETAIL'!$D$11)*'[2]MARK UP FOR RETAIL'!$D$5)</f>
        <v>113.4</v>
      </c>
      <c r="L23" s="851"/>
      <c r="M23" s="851"/>
      <c r="N23" s="851"/>
    </row>
    <row r="24" spans="1:14" ht="15.75">
      <c r="A24" s="162" t="s">
        <v>543</v>
      </c>
      <c r="B24" s="316">
        <v>3</v>
      </c>
      <c r="C24" s="317"/>
      <c r="D24" s="785">
        <f>((('[2]SMALL BUILDINGS'!T24*'[2]MARK UP FOR RETAIL'!$D$11)*'[2]MARK UP FOR RETAIL'!$D$5)+'[2]MARK UP FOR RETAIL'!$G$7)</f>
        <v>291.60000000000002</v>
      </c>
      <c r="E24" s="882"/>
      <c r="F24" s="883">
        <f>((('[2]SMALL BUILDINGS'!V24*'[2]MARK UP FOR RETAIL'!$D$11)*'[2]MARK UP FOR RETAIL'!$D$5)+'[2]MARK UP FOR RETAIL'!$G$7)</f>
        <v>379.08000000000004</v>
      </c>
      <c r="G24" s="785">
        <f>(('[2]SMALL BUILDINGS'!W24*'[2]MARK UP FOR RETAIL'!$D$11)*'[2]MARK UP FOR RETAIL'!$D$7)</f>
        <v>45.360000000000007</v>
      </c>
      <c r="H24" s="786"/>
      <c r="I24" s="882"/>
      <c r="J24" s="377"/>
      <c r="K24" s="851">
        <f>(('[2]SMALL BUILDINGS'!AA24*'[2]MARK UP FOR RETAIL'!$D$11)*'[2]MARK UP FOR RETAIL'!$D$5)</f>
        <v>153.9</v>
      </c>
      <c r="L24" s="851"/>
      <c r="M24" s="851"/>
      <c r="N24" s="851"/>
    </row>
    <row r="25" spans="1:14" ht="15.75">
      <c r="A25" s="162" t="s">
        <v>544</v>
      </c>
      <c r="B25" s="316">
        <v>4</v>
      </c>
      <c r="C25" s="317"/>
      <c r="D25" s="785">
        <f>((('[2]SMALL BUILDINGS'!T25*'[2]MARK UP FOR RETAIL'!$D$11)*'[2]MARK UP FOR RETAIL'!$D$5)+'[2]MARK UP FOR RETAIL'!$G$7)</f>
        <v>356.40000000000003</v>
      </c>
      <c r="E25" s="882"/>
      <c r="F25" s="883">
        <f>((('[2]SMALL BUILDINGS'!V25*'[2]MARK UP FOR RETAIL'!$D$11)*'[2]MARK UP FOR RETAIL'!$D$5)+'[2]MARK UP FOR RETAIL'!$G$7)</f>
        <v>463.32</v>
      </c>
      <c r="G25" s="785">
        <f>(('[2]SMALL BUILDINGS'!W25*'[2]MARK UP FOR RETAIL'!$D$11)*'[2]MARK UP FOR RETAIL'!$D$7)</f>
        <v>51.84</v>
      </c>
      <c r="H25" s="786"/>
      <c r="I25" s="882"/>
      <c r="J25" s="377"/>
      <c r="K25" s="851">
        <f>(('[2]SMALL BUILDINGS'!AA25*'[2]MARK UP FOR RETAIL'!$D$11)*'[2]MARK UP FOR RETAIL'!$D$5)</f>
        <v>194.4</v>
      </c>
      <c r="L25" s="851"/>
      <c r="M25" s="851"/>
      <c r="N25" s="851"/>
    </row>
    <row r="26" spans="1:14">
      <c r="A26" s="175"/>
      <c r="B26" s="21"/>
      <c r="C26" s="21"/>
      <c r="D26" s="13"/>
      <c r="E26" s="13"/>
      <c r="F26" s="45"/>
      <c r="G26" s="45"/>
      <c r="H26" s="13"/>
      <c r="I26" s="13"/>
      <c r="J26" s="13"/>
      <c r="K26" s="13"/>
      <c r="L26" s="13"/>
      <c r="M26" s="13"/>
      <c r="N26" s="13"/>
    </row>
    <row r="27" spans="1:14">
      <c r="A27" s="175"/>
      <c r="B27" s="21"/>
      <c r="C27" s="21"/>
      <c r="D27" s="13"/>
      <c r="E27" s="13"/>
      <c r="F27" s="45"/>
      <c r="G27" s="45"/>
      <c r="H27" s="13"/>
      <c r="I27" s="13"/>
      <c r="J27" s="13"/>
      <c r="K27" s="13"/>
      <c r="L27" s="13"/>
      <c r="M27" s="13"/>
      <c r="N27" s="13"/>
    </row>
    <row r="28" spans="1:14">
      <c r="A28" s="660" t="s">
        <v>274</v>
      </c>
      <c r="B28" s="660"/>
      <c r="C28" s="660"/>
      <c r="D28" s="13"/>
      <c r="E28" s="13"/>
      <c r="F28" s="13"/>
      <c r="G28" s="13"/>
      <c r="H28" s="13"/>
      <c r="I28" s="13"/>
      <c r="J28" s="13"/>
      <c r="K28" s="410" t="s">
        <v>42</v>
      </c>
      <c r="L28" s="410"/>
      <c r="M28" s="410"/>
      <c r="N28" s="410"/>
    </row>
    <row r="29" spans="1:14">
      <c r="A29" s="660"/>
      <c r="B29" s="660"/>
      <c r="C29" s="660"/>
      <c r="D29" s="13"/>
      <c r="E29" s="13"/>
      <c r="F29" s="13"/>
      <c r="G29" s="13"/>
      <c r="H29" s="13"/>
      <c r="I29" s="13"/>
      <c r="J29" s="13"/>
      <c r="K29" s="411"/>
      <c r="L29" s="411"/>
      <c r="M29" s="411"/>
      <c r="N29" s="411"/>
    </row>
    <row r="30" spans="1:14" ht="18">
      <c r="A30" s="661"/>
      <c r="B30" s="661"/>
      <c r="C30" s="661"/>
      <c r="D30" s="665" t="s">
        <v>256</v>
      </c>
      <c r="E30" s="666"/>
      <c r="F30" s="667"/>
      <c r="G30" s="159"/>
      <c r="H30" s="160"/>
      <c r="I30" s="160"/>
      <c r="J30" s="14"/>
      <c r="K30" s="444" t="s">
        <v>222</v>
      </c>
      <c r="L30" s="445"/>
      <c r="M30" s="444" t="s">
        <v>275</v>
      </c>
      <c r="N30" s="445"/>
    </row>
    <row r="31" spans="1:14" ht="51">
      <c r="A31" s="161" t="s">
        <v>43</v>
      </c>
      <c r="B31" s="311" t="s">
        <v>5</v>
      </c>
      <c r="C31" s="312"/>
      <c r="D31" s="54" t="s">
        <v>7</v>
      </c>
      <c r="E31" s="54" t="s">
        <v>8</v>
      </c>
      <c r="F31" s="54" t="s">
        <v>9</v>
      </c>
      <c r="G31" s="54" t="s">
        <v>276</v>
      </c>
      <c r="H31" s="311" t="s">
        <v>277</v>
      </c>
      <c r="I31" s="312"/>
      <c r="J31" s="313">
        <v>0</v>
      </c>
      <c r="K31" s="872" t="s">
        <v>538</v>
      </c>
      <c r="L31" s="873"/>
      <c r="M31" s="873"/>
      <c r="N31" s="874"/>
    </row>
    <row r="32" spans="1:14" ht="15.75">
      <c r="A32" s="176" t="s">
        <v>278</v>
      </c>
      <c r="B32" s="316">
        <v>0</v>
      </c>
      <c r="C32" s="317"/>
      <c r="D32" s="122">
        <f>((('[2]SMALL BUILDINGS'!T32*'[2]MARK UP FOR RETAIL'!$D$9)*'[2]MARK UP FOR RETAIL'!$D$11)*'[2]MARK UP FOR RETAIL'!$D$5)+'[2]MARK UP FOR RETAIL'!$G$5</f>
        <v>187.92</v>
      </c>
      <c r="E32" s="122">
        <f>((('[2]SMALL BUILDINGS'!U32*'[2]MARK UP FOR RETAIL'!$D$9)*'[2]MARK UP FOR RETAIL'!$D$11)*'[2]MARK UP FOR RETAIL'!$D$5)+'[2]MARK UP FOR RETAIL'!$G$5</f>
        <v>400.14</v>
      </c>
      <c r="F32" s="122">
        <f>((('[2]SMALL BUILDINGS'!V32*'[2]MARK UP FOR RETAIL'!$D$9)*'[2]MARK UP FOR RETAIL'!$D$11)*'[2]MARK UP FOR RETAIL'!$D$5)+'[2]MARK UP FOR RETAIL'!$G$5</f>
        <v>435.78000000000003</v>
      </c>
      <c r="G32" s="122">
        <f>(('[2]SMALL BUILDINGS'!W32*'[2]MARK UP FOR RETAIL'!$D$10)*'[2]MARK UP FOR RETAIL'!$D$11)*'[2]MARK UP FOR RETAIL'!$D$7</f>
        <v>27.54</v>
      </c>
      <c r="H32" s="423">
        <f>(('[2]SMALL BUILDINGS'!X32*'[2]MARK UP FOR RETAIL'!$D$10)*'[2]MARK UP FOR RETAIL'!$D$11)*'[2]MARK UP FOR RETAIL'!$D$7</f>
        <v>34.020000000000003</v>
      </c>
      <c r="I32" s="424"/>
      <c r="J32" s="315"/>
      <c r="K32" s="423">
        <f>('[2]SMALL BUILDINGS'!AA32*'[2]MARK UP FOR RETAIL'!$D$11)*'[2]MARK UP FOR RETAIL'!$D$5</f>
        <v>116.64</v>
      </c>
      <c r="L32" s="424"/>
      <c r="M32" s="423">
        <f>('[2]SMALL BUILDINGS'!AC32*'[2]MARK UP FOR RETAIL'!$D$11)*'[2]MARK UP FOR RETAIL'!$D$5</f>
        <v>16.200000000000003</v>
      </c>
      <c r="N32" s="424"/>
    </row>
  </sheetData>
  <mergeCells count="60">
    <mergeCell ref="B31:C31"/>
    <mergeCell ref="H31:I31"/>
    <mergeCell ref="J31:J32"/>
    <mergeCell ref="B32:C32"/>
    <mergeCell ref="H32:I32"/>
    <mergeCell ref="A28:C30"/>
    <mergeCell ref="K28:N29"/>
    <mergeCell ref="D30:F30"/>
    <mergeCell ref="K30:L30"/>
    <mergeCell ref="M30:N30"/>
    <mergeCell ref="B24:C24"/>
    <mergeCell ref="D21:F21"/>
    <mergeCell ref="G22:I22"/>
    <mergeCell ref="A18:N18"/>
    <mergeCell ref="K5:N5"/>
    <mergeCell ref="M11:N11"/>
    <mergeCell ref="D23:E23"/>
    <mergeCell ref="J22:J25"/>
    <mergeCell ref="B23:C23"/>
    <mergeCell ref="G23:I23"/>
    <mergeCell ref="K19:N20"/>
    <mergeCell ref="K21:N21"/>
    <mergeCell ref="K22:N22"/>
    <mergeCell ref="K25:N25"/>
    <mergeCell ref="K24:N24"/>
    <mergeCell ref="D22:E22"/>
    <mergeCell ref="D25:E25"/>
    <mergeCell ref="D24:E24"/>
    <mergeCell ref="G24:I24"/>
    <mergeCell ref="B25:C25"/>
    <mergeCell ref="G25:I25"/>
    <mergeCell ref="A19:C21"/>
    <mergeCell ref="K31:N31"/>
    <mergeCell ref="M32:N32"/>
    <mergeCell ref="K32:L32"/>
    <mergeCell ref="K6:L6"/>
    <mergeCell ref="M10:N10"/>
    <mergeCell ref="M9:N9"/>
    <mergeCell ref="M8:N8"/>
    <mergeCell ref="M7:N7"/>
    <mergeCell ref="M6:N6"/>
    <mergeCell ref="K11:L11"/>
    <mergeCell ref="K10:L10"/>
    <mergeCell ref="K9:L9"/>
    <mergeCell ref="K8:L8"/>
    <mergeCell ref="K7:L7"/>
    <mergeCell ref="K23:N23"/>
    <mergeCell ref="B22:C22"/>
    <mergeCell ref="A1:N1"/>
    <mergeCell ref="A2:C4"/>
    <mergeCell ref="K2:N3"/>
    <mergeCell ref="D4:F4"/>
    <mergeCell ref="K4:L4"/>
    <mergeCell ref="M4:N4"/>
    <mergeCell ref="A13:B13"/>
    <mergeCell ref="G14:N14"/>
    <mergeCell ref="G15:H15"/>
    <mergeCell ref="L15:M15"/>
    <mergeCell ref="J5:J11"/>
    <mergeCell ref="A11:C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9" workbookViewId="0">
      <selection sqref="A1:M42"/>
    </sheetView>
  </sheetViews>
  <sheetFormatPr defaultRowHeight="15"/>
  <cols>
    <col min="5" max="5" width="11.5703125" customWidth="1"/>
  </cols>
  <sheetData>
    <row r="1" spans="1:13" ht="45.75">
      <c r="A1" s="668" t="s">
        <v>279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70"/>
    </row>
    <row r="2" spans="1:13">
      <c r="A2" s="175"/>
      <c r="B2" s="2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>
      <c r="A3" s="671" t="s">
        <v>1</v>
      </c>
      <c r="B3" s="671"/>
      <c r="C3" s="13"/>
      <c r="D3" s="13"/>
      <c r="E3" s="13"/>
      <c r="F3" s="13"/>
      <c r="G3" s="13"/>
      <c r="H3" s="13"/>
      <c r="I3" s="13"/>
      <c r="J3" s="410"/>
      <c r="K3" s="410"/>
      <c r="L3" s="410"/>
      <c r="M3" s="410"/>
    </row>
    <row r="4" spans="1:13" ht="15" customHeight="1">
      <c r="A4" s="671"/>
      <c r="B4" s="671"/>
      <c r="C4" s="13"/>
      <c r="D4" s="13"/>
      <c r="E4" s="13"/>
      <c r="F4" s="13"/>
      <c r="G4" s="13"/>
      <c r="H4" s="13"/>
      <c r="I4" s="13"/>
      <c r="J4" s="411"/>
      <c r="K4" s="411"/>
      <c r="L4" s="411"/>
      <c r="M4" s="411"/>
    </row>
    <row r="5" spans="1:13" ht="18" customHeight="1">
      <c r="A5" s="672"/>
      <c r="B5" s="672"/>
      <c r="C5" s="662" t="s">
        <v>280</v>
      </c>
      <c r="D5" s="663"/>
      <c r="E5" s="664"/>
      <c r="F5" s="159"/>
      <c r="G5" s="160"/>
      <c r="H5" s="160"/>
      <c r="I5" s="14"/>
      <c r="J5" s="884" t="s">
        <v>534</v>
      </c>
      <c r="K5" s="863"/>
      <c r="L5" s="884" t="s">
        <v>535</v>
      </c>
      <c r="M5" s="863"/>
    </row>
    <row r="6" spans="1:13" ht="51">
      <c r="A6" s="161" t="s">
        <v>43</v>
      </c>
      <c r="B6" s="133" t="s">
        <v>5</v>
      </c>
      <c r="C6" s="64" t="s">
        <v>7</v>
      </c>
      <c r="D6" s="64" t="s">
        <v>8</v>
      </c>
      <c r="E6" s="64" t="s">
        <v>9</v>
      </c>
      <c r="F6" s="54" t="s">
        <v>281</v>
      </c>
      <c r="G6" s="54" t="s">
        <v>10</v>
      </c>
      <c r="H6" s="100" t="s">
        <v>47</v>
      </c>
      <c r="I6" s="389"/>
      <c r="J6" s="885" t="s">
        <v>536</v>
      </c>
      <c r="K6" s="886"/>
      <c r="L6" s="886"/>
      <c r="M6" s="887"/>
    </row>
    <row r="7" spans="1:13" ht="15.75">
      <c r="A7" s="177" t="s">
        <v>282</v>
      </c>
      <c r="B7" s="178">
        <v>1</v>
      </c>
      <c r="C7" s="122">
        <f>((('[2]WINDSOR LEAN TO'!R7*'[2]MARK UP FOR RETAIL'!$D$9)*'[2]MARK UP FOR RETAIL'!$D$11)*'[2]MARK UP FOR RETAIL'!$D$5)+'[2]MARK UP FOR RETAIL'!$G$5</f>
        <v>315.90000000000003</v>
      </c>
      <c r="D7" s="122">
        <f>((('[2]WINDSOR LEAN TO'!S7*'[2]MARK UP FOR RETAIL'!$D$9)*'[2]MARK UP FOR RETAIL'!$D$11)*'[2]MARK UP FOR RETAIL'!$D$5)+'[2]MARK UP FOR RETAIL'!$G$5</f>
        <v>563.76</v>
      </c>
      <c r="E7" s="122">
        <f>((('[2]WINDSOR LEAN TO'!T7*'[2]MARK UP FOR RETAIL'!$D$9)*'[2]MARK UP FOR RETAIL'!$D$11)*'[2]MARK UP FOR RETAIL'!$D$5)+'[2]MARK UP FOR RETAIL'!$G$5</f>
        <v>586.44000000000005</v>
      </c>
      <c r="F7" s="122">
        <f>(('[2]WINDSOR LEAN TO'!U7*'[2]MARK UP FOR RETAIL'!$D$9)*'[2]MARK UP FOR RETAIL'!$D$11)*'[2]MARK UP FOR RETAIL'!$D$5</f>
        <v>72.900000000000006</v>
      </c>
      <c r="G7" s="122">
        <f>(('[2]WINDSOR LEAN TO'!V7*'[2]MARK UP FOR RETAIL'!$D$10)*'[2]MARK UP FOR RETAIL'!$D$11)*'[2]MARK UP FOR RETAIL'!$D$7</f>
        <v>76.14</v>
      </c>
      <c r="H7" s="122">
        <f>('[2]WINDSOR LEAN TO'!W7*'[2]MARK UP FOR RETAIL'!$D$11)*'[2]MARK UP FOR RETAIL'!$D$5</f>
        <v>160.38</v>
      </c>
      <c r="I7" s="390"/>
      <c r="J7" s="423">
        <f>('[2]WINDSOR LEAN TO'!Y7*'[2]MARK UP FOR RETAIL'!$D$11)*'[2]MARK UP FOR RETAIL'!$D$5</f>
        <v>239.76000000000002</v>
      </c>
      <c r="K7" s="424"/>
      <c r="L7" s="423">
        <f>('[2]WINDSOR LEAN TO'!AA7*'[2]MARK UP FOR RETAIL'!$D$11)*'[2]MARK UP FOR RETAIL'!$D$5</f>
        <v>59.940000000000005</v>
      </c>
      <c r="M7" s="424"/>
    </row>
    <row r="8" spans="1:13" ht="15.75">
      <c r="A8" s="177" t="s">
        <v>283</v>
      </c>
      <c r="B8" s="137">
        <v>1</v>
      </c>
      <c r="C8" s="122">
        <f>((('[2]WINDSOR LEAN TO'!R8*'[2]MARK UP FOR RETAIL'!$D$9)*'[2]MARK UP FOR RETAIL'!$D$11)*'[2]MARK UP FOR RETAIL'!$D$5)+'[2]MARK UP FOR RETAIL'!$G$5</f>
        <v>370.98</v>
      </c>
      <c r="D8" s="122">
        <f>((('[2]WINDSOR LEAN TO'!S8*'[2]MARK UP FOR RETAIL'!$D$9)*'[2]MARK UP FOR RETAIL'!$D$11)*'[2]MARK UP FOR RETAIL'!$D$5)+'[2]MARK UP FOR RETAIL'!$G$5</f>
        <v>636.66</v>
      </c>
      <c r="E8" s="122">
        <f>((('[2]WINDSOR LEAN TO'!T8*'[2]MARK UP FOR RETAIL'!$D$9)*'[2]MARK UP FOR RETAIL'!$D$11)*'[2]MARK UP FOR RETAIL'!$D$5)+'[2]MARK UP FOR RETAIL'!$G$5</f>
        <v>673.92000000000007</v>
      </c>
      <c r="F8" s="122">
        <f>(('[2]WINDSOR LEAN TO'!U8*'[2]MARK UP FOR RETAIL'!$D$9)*'[2]MARK UP FOR RETAIL'!$D$11)*'[2]MARK UP FOR RETAIL'!$D$5</f>
        <v>81</v>
      </c>
      <c r="G8" s="122">
        <f>(('[2]WINDSOR LEAN TO'!V8*'[2]MARK UP FOR RETAIL'!$D$10)*'[2]MARK UP FOR RETAIL'!$D$11)*'[2]MARK UP FOR RETAIL'!$D$7</f>
        <v>84.240000000000009</v>
      </c>
      <c r="H8" s="122">
        <f>('[2]WINDSOR LEAN TO'!W8*'[2]MARK UP FOR RETAIL'!$D$11)*'[2]MARK UP FOR RETAIL'!$D$5</f>
        <v>191.16</v>
      </c>
      <c r="I8" s="390"/>
      <c r="J8" s="423">
        <f>('[2]WINDSOR LEAN TO'!Y8*'[2]MARK UP FOR RETAIL'!$D$11)*'[2]MARK UP FOR RETAIL'!$D$5</f>
        <v>252.72</v>
      </c>
      <c r="K8" s="424"/>
      <c r="L8" s="423">
        <f>('[2]WINDSOR LEAN TO'!AA8*'[2]MARK UP FOR RETAIL'!$D$11)*'[2]MARK UP FOR RETAIL'!$D$5</f>
        <v>63.18</v>
      </c>
      <c r="M8" s="424"/>
    </row>
    <row r="9" spans="1:13" ht="15.75">
      <c r="A9" s="177" t="s">
        <v>284</v>
      </c>
      <c r="B9" s="137">
        <v>1</v>
      </c>
      <c r="C9" s="122">
        <f>((('[2]WINDSOR LEAN TO'!R9*'[2]MARK UP FOR RETAIL'!$D$9)*'[2]MARK UP FOR RETAIL'!$D$11)*'[2]MARK UP FOR RETAIL'!$D$5)+'[2]MARK UP FOR RETAIL'!$G$5</f>
        <v>460.08000000000004</v>
      </c>
      <c r="D9" s="122">
        <f>((('[2]WINDSOR LEAN TO'!S9*'[2]MARK UP FOR RETAIL'!$D$9)*'[2]MARK UP FOR RETAIL'!$D$11)*'[2]MARK UP FOR RETAIL'!$D$5)+'[2]MARK UP FOR RETAIL'!$G$5</f>
        <v>748.44</v>
      </c>
      <c r="E9" s="122">
        <f>((('[2]WINDSOR LEAN TO'!T9*'[2]MARK UP FOR RETAIL'!$D$9)*'[2]MARK UP FOR RETAIL'!$D$11)*'[2]MARK UP FOR RETAIL'!$D$5)+'[2]MARK UP FOR RETAIL'!$G$5</f>
        <v>788.94</v>
      </c>
      <c r="F9" s="122">
        <f>(('[2]WINDSOR LEAN TO'!U9*'[2]MARK UP FOR RETAIL'!$D$9)*'[2]MARK UP FOR RETAIL'!$D$11)*'[2]MARK UP FOR RETAIL'!$D$5</f>
        <v>92.339999999999989</v>
      </c>
      <c r="G9" s="122">
        <f>(('[2]WINDSOR LEAN TO'!V9*'[2]MARK UP FOR RETAIL'!$D$10)*'[2]MARK UP FOR RETAIL'!$D$11)*'[2]MARK UP FOR RETAIL'!$D$7</f>
        <v>98.820000000000007</v>
      </c>
      <c r="H9" s="122">
        <f>('[2]WINDSOR LEAN TO'!W9*'[2]MARK UP FOR RETAIL'!$D$11)*'[2]MARK UP FOR RETAIL'!$D$5</f>
        <v>220.32</v>
      </c>
      <c r="I9" s="390"/>
      <c r="J9" s="423">
        <f>('[2]WINDSOR LEAN TO'!Y9*'[2]MARK UP FOR RETAIL'!$D$11)*'[2]MARK UP FOR RETAIL'!$D$5</f>
        <v>278.64000000000004</v>
      </c>
      <c r="K9" s="424"/>
      <c r="L9" s="423">
        <f>('[2]WINDSOR LEAN TO'!AA9*'[2]MARK UP FOR RETAIL'!$D$11)*'[2]MARK UP FOR RETAIL'!$D$5</f>
        <v>72.900000000000006</v>
      </c>
      <c r="M9" s="424"/>
    </row>
    <row r="10" spans="1:13" ht="15.75">
      <c r="A10" s="177" t="s">
        <v>285</v>
      </c>
      <c r="B10" s="137">
        <v>1</v>
      </c>
      <c r="C10" s="122">
        <f>((('[2]WINDSOR LEAN TO'!R10*'[2]MARK UP FOR RETAIL'!$D$9)*'[2]MARK UP FOR RETAIL'!$D$11)*'[2]MARK UP FOR RETAIL'!$D$5)+'[2]MARK UP FOR RETAIL'!$G$5</f>
        <v>565.38000000000011</v>
      </c>
      <c r="D10" s="122">
        <f>((('[2]WINDSOR LEAN TO'!S10*'[2]MARK UP FOR RETAIL'!$D$9)*'[2]MARK UP FOR RETAIL'!$D$11)*'[2]MARK UP FOR RETAIL'!$D$5)+'[2]MARK UP FOR RETAIL'!$G$5</f>
        <v>863.46</v>
      </c>
      <c r="E10" s="122">
        <f>((('[2]WINDSOR LEAN TO'!T10*'[2]MARK UP FOR RETAIL'!$D$9)*'[2]MARK UP FOR RETAIL'!$D$11)*'[2]MARK UP FOR RETAIL'!$D$5)+'[2]MARK UP FOR RETAIL'!$G$5</f>
        <v>907.2</v>
      </c>
      <c r="F10" s="122">
        <f>(('[2]WINDSOR LEAN TO'!U10*'[2]MARK UP FOR RETAIL'!$D$9)*'[2]MARK UP FOR RETAIL'!$D$11)*'[2]MARK UP FOR RETAIL'!$D$5</f>
        <v>100.44</v>
      </c>
      <c r="G10" s="122">
        <f>(('[2]WINDSOR LEAN TO'!V10*'[2]MARK UP FOR RETAIL'!$D$10)*'[2]MARK UP FOR RETAIL'!$D$11)*'[2]MARK UP FOR RETAIL'!$D$7</f>
        <v>105.30000000000001</v>
      </c>
      <c r="H10" s="122">
        <f>('[2]WINDSOR LEAN TO'!W10*'[2]MARK UP FOR RETAIL'!$D$11)*'[2]MARK UP FOR RETAIL'!$D$5</f>
        <v>255.96</v>
      </c>
      <c r="I10" s="390"/>
      <c r="J10" s="423">
        <f>('[2]WINDSOR LEAN TO'!Y10*'[2]MARK UP FOR RETAIL'!$D$11)*'[2]MARK UP FOR RETAIL'!$D$5</f>
        <v>311.03999999999996</v>
      </c>
      <c r="K10" s="424"/>
      <c r="L10" s="423">
        <f>('[2]WINDSOR LEAN TO'!AA10*'[2]MARK UP FOR RETAIL'!$D$11)*'[2]MARK UP FOR RETAIL'!$D$5</f>
        <v>81</v>
      </c>
      <c r="M10" s="424"/>
    </row>
    <row r="11" spans="1:13" ht="15.75">
      <c r="A11" s="177" t="s">
        <v>286</v>
      </c>
      <c r="B11" s="137">
        <v>1</v>
      </c>
      <c r="C11" s="122">
        <f>((('[2]WINDSOR LEAN TO'!R11*'[2]MARK UP FOR RETAIL'!$D$9)*'[2]MARK UP FOR RETAIL'!$D$11)*'[2]MARK UP FOR RETAIL'!$D$5)+'[2]MARK UP FOR RETAIL'!$G$5</f>
        <v>665.82</v>
      </c>
      <c r="D11" s="122">
        <f>((('[2]WINDSOR LEAN TO'!S11*'[2]MARK UP FOR RETAIL'!$D$9)*'[2]MARK UP FOR RETAIL'!$D$11)*'[2]MARK UP FOR RETAIL'!$D$5)+'[2]MARK UP FOR RETAIL'!$G$5</f>
        <v>981.72</v>
      </c>
      <c r="E11" s="122">
        <f>((('[2]WINDSOR LEAN TO'!T11*'[2]MARK UP FOR RETAIL'!$D$9)*'[2]MARK UP FOR RETAIL'!$D$11)*'[2]MARK UP FOR RETAIL'!$D$5)+'[2]MARK UP FOR RETAIL'!$G$5</f>
        <v>1036.8000000000002</v>
      </c>
      <c r="F11" s="122">
        <f>(('[2]WINDSOR LEAN TO'!U11*'[2]MARK UP FOR RETAIL'!$D$9)*'[2]MARK UP FOR RETAIL'!$D$11)*'[2]MARK UP FOR RETAIL'!$D$5</f>
        <v>113.4</v>
      </c>
      <c r="G11" s="122">
        <f>(('[2]WINDSOR LEAN TO'!V11*'[2]MARK UP FOR RETAIL'!$D$10)*'[2]MARK UP FOR RETAIL'!$D$11)*'[2]MARK UP FOR RETAIL'!$D$7</f>
        <v>118.26</v>
      </c>
      <c r="H11" s="122">
        <f>('[2]WINDSOR LEAN TO'!W11*'[2]MARK UP FOR RETAIL'!$D$11)*'[2]MARK UP FOR RETAIL'!$D$5</f>
        <v>286.74</v>
      </c>
      <c r="I11" s="390"/>
      <c r="J11" s="423">
        <f>('[2]WINDSOR LEAN TO'!Y11*'[2]MARK UP FOR RETAIL'!$D$11)*'[2]MARK UP FOR RETAIL'!$D$5</f>
        <v>353.15999999999997</v>
      </c>
      <c r="K11" s="424"/>
      <c r="L11" s="423">
        <f>('[2]WINDSOR LEAN TO'!AA11*'[2]MARK UP FOR RETAIL'!$D$11)*'[2]MARK UP FOR RETAIL'!$D$5</f>
        <v>89.100000000000009</v>
      </c>
      <c r="M11" s="424"/>
    </row>
    <row r="12" spans="1:13" ht="15.75">
      <c r="A12" s="177" t="s">
        <v>287</v>
      </c>
      <c r="B12" s="137">
        <v>2</v>
      </c>
      <c r="C12" s="122">
        <f>((('[2]WINDSOR LEAN TO'!R12*'[2]MARK UP FOR RETAIL'!$D$9)*'[2]MARK UP FOR RETAIL'!$D$11)*'[2]MARK UP FOR RETAIL'!$D$5)+'[2]MARK UP FOR RETAIL'!$G$5</f>
        <v>805.14</v>
      </c>
      <c r="D12" s="122">
        <f>((('[2]WINDSOR LEAN TO'!S12*'[2]MARK UP FOR RETAIL'!$D$9)*'[2]MARK UP FOR RETAIL'!$D$11)*'[2]MARK UP FOR RETAIL'!$D$5)+'[2]MARK UP FOR RETAIL'!$G$5</f>
        <v>1121.04</v>
      </c>
      <c r="E12" s="122">
        <f>((('[2]WINDSOR LEAN TO'!T12*'[2]MARK UP FOR RETAIL'!$D$9)*'[2]MARK UP FOR RETAIL'!$D$11)*'[2]MARK UP FOR RETAIL'!$D$5)+'[2]MARK UP FOR RETAIL'!$G$5</f>
        <v>1182.6000000000001</v>
      </c>
      <c r="F12" s="122">
        <f>(('[2]WINDSOR LEAN TO'!U12*'[2]MARK UP FOR RETAIL'!$D$9)*'[2]MARK UP FOR RETAIL'!$D$11)*'[2]MARK UP FOR RETAIL'!$D$5</f>
        <v>123.12000000000002</v>
      </c>
      <c r="G12" s="122">
        <f>(('[2]WINDSOR LEAN TO'!V12*'[2]MARK UP FOR RETAIL'!$D$10)*'[2]MARK UP FOR RETAIL'!$D$11)*'[2]MARK UP FOR RETAIL'!$D$7</f>
        <v>129.60000000000002</v>
      </c>
      <c r="H12" s="122">
        <f>('[2]WINDSOR LEAN TO'!W12*'[2]MARK UP FOR RETAIL'!$D$11)*'[2]MARK UP FOR RETAIL'!$D$5</f>
        <v>317.52</v>
      </c>
      <c r="I12" s="390"/>
      <c r="J12" s="423">
        <f>('[2]WINDSOR LEAN TO'!Y12*'[2]MARK UP FOR RETAIL'!$D$11)*'[2]MARK UP FOR RETAIL'!$D$5</f>
        <v>434.15999999999997</v>
      </c>
      <c r="K12" s="424"/>
      <c r="L12" s="423">
        <f>('[2]WINDSOR LEAN TO'!AA12*'[2]MARK UP FOR RETAIL'!$D$11)*'[2]MARK UP FOR RETAIL'!$D$5</f>
        <v>100.44</v>
      </c>
      <c r="M12" s="424"/>
    </row>
    <row r="13" spans="1:13" ht="15.75">
      <c r="A13" s="177" t="s">
        <v>288</v>
      </c>
      <c r="B13" s="137">
        <v>2</v>
      </c>
      <c r="C13" s="122">
        <f>((('[2]WINDSOR LEAN TO'!R13*'[2]MARK UP FOR RETAIL'!$D$9)*'[2]MARK UP FOR RETAIL'!$D$11)*'[2]MARK UP FOR RETAIL'!$D$5)+'[2]MARK UP FOR RETAIL'!$G$5</f>
        <v>905.58</v>
      </c>
      <c r="D13" s="122">
        <f>((('[2]WINDSOR LEAN TO'!S13*'[2]MARK UP FOR RETAIL'!$D$9)*'[2]MARK UP FOR RETAIL'!$D$11)*'[2]MARK UP FOR RETAIL'!$D$5)+'[2]MARK UP FOR RETAIL'!$G$5</f>
        <v>1240.92</v>
      </c>
      <c r="E13" s="122">
        <f>((('[2]WINDSOR LEAN TO'!T13*'[2]MARK UP FOR RETAIL'!$D$9)*'[2]MARK UP FOR RETAIL'!$D$11)*'[2]MARK UP FOR RETAIL'!$D$5)+'[2]MARK UP FOR RETAIL'!$G$5</f>
        <v>1307.3400000000001</v>
      </c>
      <c r="F13" s="122">
        <f>(('[2]WINDSOR LEAN TO'!U13*'[2]MARK UP FOR RETAIL'!$D$9)*'[2]MARK UP FOR RETAIL'!$D$11)*'[2]MARK UP FOR RETAIL'!$D$5</f>
        <v>132.84</v>
      </c>
      <c r="G13" s="122">
        <f>(('[2]WINDSOR LEAN TO'!V13*'[2]MARK UP FOR RETAIL'!$D$10)*'[2]MARK UP FOR RETAIL'!$D$11)*'[2]MARK UP FOR RETAIL'!$D$7</f>
        <v>139.32000000000002</v>
      </c>
      <c r="H13" s="122">
        <f>('[2]WINDSOR LEAN TO'!W13*'[2]MARK UP FOR RETAIL'!$D$11)*'[2]MARK UP FOR RETAIL'!$D$5</f>
        <v>353.15999999999997</v>
      </c>
      <c r="I13" s="390"/>
      <c r="J13" s="423">
        <f>('[2]WINDSOR LEAN TO'!Y13*'[2]MARK UP FOR RETAIL'!$D$11)*'[2]MARK UP FOR RETAIL'!$D$5</f>
        <v>492.48000000000008</v>
      </c>
      <c r="K13" s="424"/>
      <c r="L13" s="423">
        <f>('[2]WINDSOR LEAN TO'!AA13*'[2]MARK UP FOR RETAIL'!$D$11)*'[2]MARK UP FOR RETAIL'!$D$5</f>
        <v>105.30000000000001</v>
      </c>
      <c r="M13" s="424"/>
    </row>
    <row r="14" spans="1:13" ht="15.75">
      <c r="A14" s="177" t="s">
        <v>289</v>
      </c>
      <c r="B14" s="137">
        <v>3</v>
      </c>
      <c r="C14" s="122">
        <f>((('[2]WINDSOR LEAN TO'!R14*'[2]MARK UP FOR RETAIL'!$D$9)*'[2]MARK UP FOR RETAIL'!$D$11)*'[2]MARK UP FOR RETAIL'!$D$5)+'[2]MARK UP FOR RETAIL'!$G$5</f>
        <v>1057.8600000000001</v>
      </c>
      <c r="D14" s="122">
        <f>((('[2]WINDSOR LEAN TO'!S14*'[2]MARK UP FOR RETAIL'!$D$9)*'[2]MARK UP FOR RETAIL'!$D$11)*'[2]MARK UP FOR RETAIL'!$D$5)+'[2]MARK UP FOR RETAIL'!$G$5</f>
        <v>1407.78</v>
      </c>
      <c r="E14" s="122">
        <f>((('[2]WINDSOR LEAN TO'!T14*'[2]MARK UP FOR RETAIL'!$D$9)*'[2]MARK UP FOR RETAIL'!$D$11)*'[2]MARK UP FOR RETAIL'!$D$5)+'[2]MARK UP FOR RETAIL'!$G$5</f>
        <v>1479.06</v>
      </c>
      <c r="F14" s="122">
        <f>(('[2]WINDSOR LEAN TO'!U14*'[2]MARK UP FOR RETAIL'!$D$9)*'[2]MARK UP FOR RETAIL'!$D$11)*'[2]MARK UP FOR RETAIL'!$D$5</f>
        <v>149.04</v>
      </c>
      <c r="G14" s="122">
        <f>(('[2]WINDSOR LEAN TO'!V14*'[2]MARK UP FOR RETAIL'!$D$10)*'[2]MARK UP FOR RETAIL'!$D$11)*'[2]MARK UP FOR RETAIL'!$D$7</f>
        <v>152.28</v>
      </c>
      <c r="H14" s="122">
        <f>('[2]WINDSOR LEAN TO'!W14*'[2]MARK UP FOR RETAIL'!$D$11)*'[2]MARK UP FOR RETAIL'!$D$5</f>
        <v>383.94</v>
      </c>
      <c r="I14" s="390"/>
      <c r="J14" s="423">
        <f>('[2]WINDSOR LEAN TO'!Y14*'[2]MARK UP FOR RETAIL'!$D$11)*'[2]MARK UP FOR RETAIL'!$D$5</f>
        <v>591.30000000000007</v>
      </c>
      <c r="K14" s="424"/>
      <c r="L14" s="423">
        <f>('[2]WINDSOR LEAN TO'!AA14*'[2]MARK UP FOR RETAIL'!$D$11)*'[2]MARK UP FOR RETAIL'!$D$5</f>
        <v>115.02000000000001</v>
      </c>
      <c r="M14" s="424"/>
    </row>
    <row r="15" spans="1:13" ht="15.75">
      <c r="A15" s="177" t="s">
        <v>290</v>
      </c>
      <c r="B15" s="137">
        <v>3</v>
      </c>
      <c r="C15" s="122">
        <f>((('[2]WINDSOR LEAN TO'!R15*'[2]MARK UP FOR RETAIL'!$D$9)*'[2]MARK UP FOR RETAIL'!$D$11)*'[2]MARK UP FOR RETAIL'!$D$5)+'[2]MARK UP FOR RETAIL'!$G$5</f>
        <v>1158.3000000000002</v>
      </c>
      <c r="D15" s="122">
        <f>((('[2]WINDSOR LEAN TO'!S15*'[2]MARK UP FOR RETAIL'!$D$9)*'[2]MARK UP FOR RETAIL'!$D$11)*'[2]MARK UP FOR RETAIL'!$D$5)+'[2]MARK UP FOR RETAIL'!$G$5</f>
        <v>1524.42</v>
      </c>
      <c r="E15" s="122">
        <f>((('[2]WINDSOR LEAN TO'!T15*'[2]MARK UP FOR RETAIL'!$D$9)*'[2]MARK UP FOR RETAIL'!$D$11)*'[2]MARK UP FOR RETAIL'!$D$5)+'[2]MARK UP FOR RETAIL'!$G$5</f>
        <v>1600.56</v>
      </c>
      <c r="F15" s="122">
        <f>(('[2]WINDSOR LEAN TO'!U15*'[2]MARK UP FOR RETAIL'!$D$9)*'[2]MARK UP FOR RETAIL'!$D$11)*'[2]MARK UP FOR RETAIL'!$D$5</f>
        <v>162</v>
      </c>
      <c r="G15" s="122">
        <f>(('[2]WINDSOR LEAN TO'!V15*'[2]MARK UP FOR RETAIL'!$D$10)*'[2]MARK UP FOR RETAIL'!$D$11)*'[2]MARK UP FOR RETAIL'!$D$7</f>
        <v>160.38</v>
      </c>
      <c r="H15" s="122">
        <f>('[2]WINDSOR LEAN TO'!W15*'[2]MARK UP FOR RETAIL'!$D$11)*'[2]MARK UP FOR RETAIL'!$D$5</f>
        <v>413.1</v>
      </c>
      <c r="I15" s="390"/>
      <c r="J15" s="423">
        <f>('[2]WINDSOR LEAN TO'!Y15*'[2]MARK UP FOR RETAIL'!$D$11)*'[2]MARK UP FOR RETAIL'!$D$5</f>
        <v>651.24</v>
      </c>
      <c r="K15" s="424"/>
      <c r="L15" s="423">
        <f>('[2]WINDSOR LEAN TO'!AA15*'[2]MARK UP FOR RETAIL'!$D$11)*'[2]MARK UP FOR RETAIL'!$D$5</f>
        <v>123.12000000000002</v>
      </c>
      <c r="M15" s="424"/>
    </row>
    <row r="16" spans="1:13" ht="15.75" customHeight="1">
      <c r="A16" s="420" t="s">
        <v>291</v>
      </c>
      <c r="B16" s="421"/>
      <c r="C16" s="423">
        <f>((('[2]WINDSOR LEAN TO'!R16*'[2]MARK UP FOR RETAIL'!$D$9)*'[2]MARK UP FOR RETAIL'!$D$11)*'[2]MARK UP FOR RETAIL'!$D$5)</f>
        <v>103.68</v>
      </c>
      <c r="D16" s="435"/>
      <c r="E16" s="424"/>
      <c r="F16" s="122"/>
      <c r="G16" s="122">
        <f>(('[2]WINDSOR LEAN TO'!V16*'[2]MARK UP FOR RETAIL'!$D$10)*'[2]MARK UP FOR RETAIL'!$D$11)*'[2]MARK UP FOR RETAIL'!$D$7</f>
        <v>17.82</v>
      </c>
      <c r="H16" s="122"/>
      <c r="I16" s="390"/>
      <c r="J16" s="423">
        <f>('[2]WINDSOR LEAN TO'!Y16*'[2]MARK UP FOR RETAIL'!$D$11)*'[2]MARK UP FOR RETAIL'!$D$5</f>
        <v>45.360000000000007</v>
      </c>
      <c r="K16" s="424"/>
      <c r="L16" s="423"/>
      <c r="M16" s="424"/>
    </row>
    <row r="17" spans="1:13" ht="20.25" customHeight="1">
      <c r="A17" s="679" t="s">
        <v>27</v>
      </c>
      <c r="B17" s="680"/>
      <c r="C17" s="20">
        <f>((('[2]WINDSOR LEAN TO'!R17*'[2]MARK UP FOR RETAIL'!$D$9)*'[2]MARK UP FOR RETAIL'!$D$11)*'[2]MARK UP FOR RETAIL'!$D$5)</f>
        <v>-30.780000000000005</v>
      </c>
      <c r="D17" s="20">
        <f>((('[2]WINDSOR LEAN TO'!S17*'[2]MARK UP FOR RETAIL'!$D$9)*'[2]MARK UP FOR RETAIL'!$D$11)*'[2]MARK UP FOR RETAIL'!$D$5)</f>
        <v>-85.86</v>
      </c>
      <c r="E17" s="20">
        <f>((('[2]WINDSOR LEAN TO'!T17*'[2]MARK UP FOR RETAIL'!$D$9)*'[2]MARK UP FOR RETAIL'!$D$11)*'[2]MARK UP FOR RETAIL'!$D$5)</f>
        <v>-92.339999999999989</v>
      </c>
      <c r="F17" s="20">
        <f>(('[2]WINDSOR LEAN TO'!U17*'[2]MARK UP FOR RETAIL'!$D$9)*'[2]MARK UP FOR RETAIL'!$D$11)*'[2]MARK UP FOR RETAIL'!$D$5</f>
        <v>-17.82</v>
      </c>
      <c r="G17" s="20">
        <f>(('[2]WINDSOR LEAN TO'!V17*'[2]MARK UP FOR RETAIL'!$D$10)*'[2]MARK UP FOR RETAIL'!$D$11)*'[2]MARK UP FOR RETAIL'!$D$7</f>
        <v>-11.340000000000002</v>
      </c>
      <c r="H17" s="20"/>
      <c r="I17" s="391"/>
      <c r="J17" s="439">
        <f>('[2]WINDSOR LEAN TO'!Y17*'[2]MARK UP FOR RETAIL'!$D$11)*'[2]MARK UP FOR RETAIL'!$D$5</f>
        <v>-22.680000000000003</v>
      </c>
      <c r="K17" s="440"/>
      <c r="L17" s="439">
        <f>('[2]WINDSOR LEAN TO'!AA17*'[2]MARK UP FOR RETAIL'!$D$11)*'[2]MARK UP FOR RETAIL'!$D$5</f>
        <v>-14.58</v>
      </c>
      <c r="M17" s="440"/>
    </row>
    <row r="18" spans="1:13">
      <c r="A18" s="179" t="s">
        <v>292</v>
      </c>
      <c r="B18" s="21"/>
      <c r="C18" s="21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>
      <c r="A19" s="180" t="s">
        <v>268</v>
      </c>
      <c r="B19" s="181"/>
      <c r="C19" s="4">
        <f>((('[2]WINDSOR LEAN TO'!R19*'[2]MARK UP FOR RETAIL'!$D$9)*'[2]MARK UP FOR RETAIL'!$D$11)*'[2]MARK UP FOR RETAIL'!$D$5)</f>
        <v>56.7</v>
      </c>
      <c r="D19" s="165"/>
      <c r="E19" s="165"/>
      <c r="F19" s="45"/>
      <c r="G19" s="45"/>
      <c r="H19" s="45"/>
      <c r="I19" s="45"/>
      <c r="J19" s="45"/>
      <c r="K19" s="45"/>
      <c r="L19" s="45"/>
      <c r="M19" s="45"/>
    </row>
    <row r="20" spans="1:13" ht="15" customHeight="1">
      <c r="A20" s="681" t="s">
        <v>269</v>
      </c>
      <c r="B20" s="681"/>
      <c r="C20" s="681"/>
      <c r="D20" s="681"/>
      <c r="E20" s="682"/>
      <c r="F20" s="617" t="s">
        <v>270</v>
      </c>
      <c r="G20" s="650"/>
      <c r="H20" s="650"/>
      <c r="I20" s="650"/>
      <c r="J20" s="650"/>
      <c r="K20" s="650"/>
      <c r="L20" s="650"/>
      <c r="M20" s="651"/>
    </row>
    <row r="21" spans="1:13">
      <c r="A21" s="681" t="s">
        <v>271</v>
      </c>
      <c r="B21" s="681"/>
      <c r="C21" s="681"/>
      <c r="D21" s="681"/>
      <c r="E21" s="682"/>
      <c r="F21" s="652" t="s">
        <v>272</v>
      </c>
      <c r="G21" s="653"/>
      <c r="H21" s="4">
        <f>((('[2]WINDSOR LEAN TO'!W21*'[2]MARK UP FOR RETAIL'!$D$9)*'[2]MARK UP FOR RETAIL'!$D$11)*'[2]MARK UP FOR RETAIL'!$D$5)</f>
        <v>174.96</v>
      </c>
      <c r="I21" s="171"/>
      <c r="J21" s="172"/>
      <c r="K21" s="654" t="s">
        <v>273</v>
      </c>
      <c r="L21" s="653"/>
      <c r="M21" s="4" t="s">
        <v>545</v>
      </c>
    </row>
    <row r="22" spans="1:13">
      <c r="A22" s="175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75" thickBot="1">
      <c r="A23" s="175"/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5" customHeight="1">
      <c r="A24" s="673" t="s">
        <v>293</v>
      </c>
      <c r="B24" s="674"/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5"/>
    </row>
    <row r="25" spans="1:13" ht="15" customHeight="1">
      <c r="A25" s="676"/>
      <c r="B25" s="677"/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8"/>
    </row>
    <row r="26" spans="1:13" ht="20.25">
      <c r="A26" s="329" t="s">
        <v>29</v>
      </c>
      <c r="B26" s="330"/>
      <c r="C26" s="330"/>
      <c r="D26" s="330"/>
      <c r="E26" s="22"/>
      <c r="F26" s="24"/>
      <c r="G26" s="333" t="s">
        <v>30</v>
      </c>
      <c r="H26" s="333"/>
      <c r="I26" s="333"/>
      <c r="J26" s="333"/>
      <c r="K26" s="333"/>
      <c r="L26" s="333"/>
      <c r="M26" s="334"/>
    </row>
    <row r="27" spans="1:13" ht="20.25">
      <c r="A27" s="329"/>
      <c r="B27" s="330"/>
      <c r="C27" s="330"/>
      <c r="D27" s="330"/>
      <c r="E27" s="22"/>
      <c r="F27" s="24"/>
      <c r="G27" s="333"/>
      <c r="H27" s="333"/>
      <c r="I27" s="333"/>
      <c r="J27" s="333"/>
      <c r="K27" s="333"/>
      <c r="L27" s="333"/>
      <c r="M27" s="334"/>
    </row>
    <row r="28" spans="1:13" ht="20.25">
      <c r="A28" s="25" t="s">
        <v>272</v>
      </c>
      <c r="B28" s="69"/>
      <c r="C28" s="69"/>
      <c r="D28" s="69"/>
      <c r="E28" s="22"/>
      <c r="F28" s="24"/>
      <c r="G28" s="70" t="s">
        <v>294</v>
      </c>
      <c r="H28" s="117"/>
      <c r="I28" s="117"/>
      <c r="J28" s="117"/>
      <c r="K28" s="117"/>
      <c r="L28" s="117"/>
      <c r="M28" s="118"/>
    </row>
    <row r="29" spans="1:13" ht="15.75">
      <c r="A29" s="25" t="s">
        <v>35</v>
      </c>
      <c r="B29" s="26"/>
      <c r="C29" s="27"/>
      <c r="D29" s="27"/>
      <c r="E29" s="70"/>
      <c r="F29" s="27"/>
      <c r="G29" s="70" t="s">
        <v>32</v>
      </c>
      <c r="H29" s="27"/>
      <c r="I29" s="27"/>
      <c r="J29" s="27"/>
      <c r="K29" s="27"/>
      <c r="L29" s="27"/>
      <c r="M29" s="31"/>
    </row>
    <row r="30" spans="1:13" ht="15.75">
      <c r="A30" s="183"/>
      <c r="B30" s="26"/>
      <c r="C30" s="27"/>
      <c r="D30" s="27"/>
      <c r="E30" s="70"/>
      <c r="F30" s="27"/>
      <c r="G30" s="70" t="s">
        <v>76</v>
      </c>
      <c r="H30" s="27"/>
      <c r="I30" s="27"/>
      <c r="J30" s="27"/>
      <c r="K30" s="27"/>
      <c r="L30" s="27"/>
      <c r="M30" s="31"/>
    </row>
    <row r="31" spans="1:13" ht="15.75">
      <c r="A31" s="183"/>
      <c r="B31" s="26"/>
      <c r="C31" s="27"/>
      <c r="D31" s="27"/>
      <c r="E31" s="70"/>
      <c r="F31" s="27"/>
      <c r="G31" s="70" t="s">
        <v>36</v>
      </c>
      <c r="H31" s="27"/>
      <c r="I31" s="27"/>
      <c r="J31" s="27"/>
      <c r="K31" s="27"/>
      <c r="L31" s="27"/>
      <c r="M31" s="31"/>
    </row>
    <row r="32" spans="1:13" ht="15.75">
      <c r="A32" s="25"/>
      <c r="B32" s="26"/>
      <c r="C32" s="27"/>
      <c r="D32" s="27"/>
      <c r="E32" s="70"/>
      <c r="F32" s="27"/>
      <c r="G32" s="70" t="s">
        <v>38</v>
      </c>
      <c r="H32" s="27"/>
      <c r="I32" s="27"/>
      <c r="J32" s="27"/>
      <c r="K32" s="27"/>
      <c r="L32" s="27"/>
      <c r="M32" s="31"/>
    </row>
    <row r="33" spans="1:13" ht="15.75">
      <c r="A33" s="352"/>
      <c r="B33" s="367"/>
      <c r="C33" s="367"/>
      <c r="D33" s="367"/>
      <c r="E33" s="70"/>
      <c r="F33" s="27"/>
      <c r="G33" s="70" t="s">
        <v>39</v>
      </c>
      <c r="H33" s="27"/>
      <c r="I33" s="27"/>
      <c r="J33" s="27"/>
      <c r="K33" s="27"/>
      <c r="L33" s="27"/>
      <c r="M33" s="31"/>
    </row>
    <row r="34" spans="1:13" ht="15.75">
      <c r="A34" s="368"/>
      <c r="B34" s="367"/>
      <c r="C34" s="367"/>
      <c r="D34" s="367"/>
      <c r="E34" s="70"/>
      <c r="F34" s="27"/>
      <c r="G34" s="70" t="s">
        <v>295</v>
      </c>
      <c r="H34" s="27"/>
      <c r="I34" s="27"/>
      <c r="J34" s="27"/>
      <c r="K34" s="27"/>
      <c r="L34" s="27"/>
      <c r="M34" s="31"/>
    </row>
    <row r="35" spans="1:13" ht="15.75">
      <c r="A35" s="368"/>
      <c r="B35" s="367"/>
      <c r="C35" s="367"/>
      <c r="D35" s="367"/>
      <c r="E35" s="27"/>
      <c r="F35" s="27"/>
      <c r="G35" s="70" t="s">
        <v>41</v>
      </c>
      <c r="H35" s="27"/>
      <c r="I35" s="27"/>
      <c r="J35" s="27"/>
      <c r="K35" s="27"/>
      <c r="L35" s="27"/>
      <c r="M35" s="31"/>
    </row>
    <row r="36" spans="1:13" ht="15.75">
      <c r="A36" s="184"/>
      <c r="B36" s="185"/>
      <c r="C36" s="185"/>
      <c r="D36" s="185"/>
      <c r="E36" s="27"/>
      <c r="F36" s="27"/>
      <c r="G36" s="70"/>
      <c r="H36" s="27"/>
      <c r="I36" s="27"/>
      <c r="J36" s="27"/>
      <c r="K36" s="27"/>
      <c r="L36" s="27"/>
      <c r="M36" s="31"/>
    </row>
    <row r="37" spans="1:13" ht="20.25">
      <c r="A37" s="32"/>
      <c r="B37" s="26"/>
      <c r="C37" s="27"/>
      <c r="D37" s="27"/>
      <c r="E37" s="33"/>
      <c r="F37" s="33"/>
      <c r="G37" s="758"/>
      <c r="H37" s="758"/>
      <c r="I37" s="758"/>
      <c r="J37" s="758"/>
      <c r="K37" s="758"/>
      <c r="L37" s="758"/>
      <c r="M37" s="759"/>
    </row>
    <row r="38" spans="1:13" ht="21" thickBot="1">
      <c r="A38" s="34"/>
      <c r="B38" s="26"/>
      <c r="C38" s="27"/>
      <c r="D38" s="27"/>
      <c r="E38" s="33"/>
      <c r="F38" s="33"/>
      <c r="G38" s="758"/>
      <c r="H38" s="758"/>
      <c r="I38" s="758"/>
      <c r="J38" s="758"/>
      <c r="K38" s="758"/>
      <c r="L38" s="758"/>
      <c r="M38" s="759"/>
    </row>
    <row r="39" spans="1:13" ht="47.25" customHeight="1">
      <c r="A39" s="35" t="s">
        <v>43</v>
      </c>
      <c r="B39" s="36" t="s">
        <v>5</v>
      </c>
      <c r="C39" s="36" t="s">
        <v>7</v>
      </c>
      <c r="D39" s="37" t="s">
        <v>296</v>
      </c>
      <c r="E39" s="80"/>
      <c r="F39" s="186"/>
      <c r="G39" s="888" t="s">
        <v>536</v>
      </c>
      <c r="H39" s="889"/>
      <c r="I39" s="889"/>
      <c r="J39" s="889"/>
      <c r="K39" s="889"/>
      <c r="L39" s="889"/>
      <c r="M39" s="890"/>
    </row>
    <row r="40" spans="1:13" ht="15.75">
      <c r="A40" s="38" t="s">
        <v>297</v>
      </c>
      <c r="B40" s="55">
        <v>1</v>
      </c>
      <c r="C40" s="122">
        <f>((('[2]WINDSOR LEAN TO'!R40*'[2]MARK UP FOR RETAIL'!$D$14)*'[2]MARK UP FOR RETAIL'!$D$11)*'[2]MARK UP FOR RETAIL'!$D$5)+'[2]MARK UP FOR RETAIL'!$G$5</f>
        <v>767.88</v>
      </c>
      <c r="D40" s="189">
        <f>((('[2]WINDSOR LEAN TO'!S40*'[2]MARK UP FOR RETAIL'!$D$14)*'[2]MARK UP FOR RETAIL'!$D$11)*'[2]MARK UP FOR RETAIL'!$D$5)+'[2]MARK UP FOR RETAIL'!$G$5</f>
        <v>1036.8000000000002</v>
      </c>
      <c r="E40" s="39"/>
      <c r="F40" s="187"/>
      <c r="G40" s="629">
        <f>(('[2]WINDSOR LEAN TO'!V40*'[2]MARK UP FOR RETAIL'!$D$14)*'[2]MARK UP FOR RETAIL'!$D$11)*'[2]MARK UP FOR RETAIL'!$D$5</f>
        <v>463.32</v>
      </c>
      <c r="H40" s="435"/>
      <c r="I40" s="435"/>
      <c r="J40" s="435"/>
      <c r="K40" s="435"/>
      <c r="L40" s="435"/>
      <c r="M40" s="630"/>
    </row>
    <row r="41" spans="1:13" ht="15.75">
      <c r="A41" s="38" t="s">
        <v>298</v>
      </c>
      <c r="B41" s="55">
        <v>1</v>
      </c>
      <c r="C41" s="122">
        <f>((('[2]WINDSOR LEAN TO'!R41*'[2]MARK UP FOR RETAIL'!$D$14)*'[2]MARK UP FOR RETAIL'!$D$11)*'[2]MARK UP FOR RETAIL'!$D$5)+'[2]MARK UP FOR RETAIL'!$G$5</f>
        <v>916.92</v>
      </c>
      <c r="D41" s="189">
        <f>((('[2]WINDSOR LEAN TO'!S41*'[2]MARK UP FOR RETAIL'!$D$14)*'[2]MARK UP FOR RETAIL'!$D$11)*'[2]MARK UP FOR RETAIL'!$D$5)+'[2]MARK UP FOR RETAIL'!$G$5</f>
        <v>1202.04</v>
      </c>
      <c r="E41" s="39"/>
      <c r="F41" s="187"/>
      <c r="G41" s="629">
        <f>(('[2]WINDSOR LEAN TO'!V41*'[2]MARK UP FOR RETAIL'!$D$14)*'[2]MARK UP FOR RETAIL'!$D$11)*'[2]MARK UP FOR RETAIL'!$D$5</f>
        <v>532.98</v>
      </c>
      <c r="H41" s="435"/>
      <c r="I41" s="435"/>
      <c r="J41" s="435"/>
      <c r="K41" s="435"/>
      <c r="L41" s="435"/>
      <c r="M41" s="630"/>
    </row>
    <row r="42" spans="1:13" ht="16.5" thickBot="1">
      <c r="A42" s="40" t="s">
        <v>299</v>
      </c>
      <c r="B42" s="73">
        <v>1</v>
      </c>
      <c r="C42" s="192">
        <f>((('[2]WINDSOR LEAN TO'!R42*'[2]MARK UP FOR RETAIL'!$D$14)*'[2]MARK UP FOR RETAIL'!$D$11)*'[2]MARK UP FOR RETAIL'!$D$5)+'[2]MARK UP FOR RETAIL'!$G$5</f>
        <v>1090.26</v>
      </c>
      <c r="D42" s="193">
        <f>((('[2]WINDSOR LEAN TO'!S42*'[2]MARK UP FOR RETAIL'!$D$14)*'[2]MARK UP FOR RETAIL'!$D$11)*'[2]MARK UP FOR RETAIL'!$D$5)+'[2]MARK UP FOR RETAIL'!$G$5</f>
        <v>1386.7200000000003</v>
      </c>
      <c r="E42" s="41"/>
      <c r="F42" s="190"/>
      <c r="G42" s="891">
        <f>(('[2]WINDSOR LEAN TO'!V42*'[2]MARK UP FOR RETAIL'!$D$14)*'[2]MARK UP FOR RETAIL'!$D$11)*'[2]MARK UP FOR RETAIL'!$D$5</f>
        <v>613.98</v>
      </c>
      <c r="H42" s="892"/>
      <c r="I42" s="892"/>
      <c r="J42" s="892"/>
      <c r="K42" s="892"/>
      <c r="L42" s="892"/>
      <c r="M42" s="893"/>
    </row>
  </sheetData>
  <mergeCells count="47">
    <mergeCell ref="L12:M12"/>
    <mergeCell ref="G42:M42"/>
    <mergeCell ref="G41:M41"/>
    <mergeCell ref="G40:M40"/>
    <mergeCell ref="G39:M39"/>
    <mergeCell ref="L17:M17"/>
    <mergeCell ref="L16:M16"/>
    <mergeCell ref="L15:M15"/>
    <mergeCell ref="L14:M14"/>
    <mergeCell ref="L13:M13"/>
    <mergeCell ref="J17:K17"/>
    <mergeCell ref="J16:K16"/>
    <mergeCell ref="J15:K15"/>
    <mergeCell ref="J14:K14"/>
    <mergeCell ref="J13:K13"/>
    <mergeCell ref="J7:K7"/>
    <mergeCell ref="L11:M11"/>
    <mergeCell ref="L10:M10"/>
    <mergeCell ref="L9:M9"/>
    <mergeCell ref="L8:M8"/>
    <mergeCell ref="L7:M7"/>
    <mergeCell ref="A26:D27"/>
    <mergeCell ref="G26:M27"/>
    <mergeCell ref="A33:D35"/>
    <mergeCell ref="G37:M38"/>
    <mergeCell ref="A24:M25"/>
    <mergeCell ref="F20:M20"/>
    <mergeCell ref="F21:G21"/>
    <mergeCell ref="K21:L21"/>
    <mergeCell ref="C16:E16"/>
    <mergeCell ref="I6:I17"/>
    <mergeCell ref="A16:B16"/>
    <mergeCell ref="A17:B17"/>
    <mergeCell ref="A20:E20"/>
    <mergeCell ref="A21:E21"/>
    <mergeCell ref="J10:K10"/>
    <mergeCell ref="J9:K9"/>
    <mergeCell ref="J6:M6"/>
    <mergeCell ref="J12:K12"/>
    <mergeCell ref="J11:K11"/>
    <mergeCell ref="J8:K8"/>
    <mergeCell ref="A1:M1"/>
    <mergeCell ref="A3:B5"/>
    <mergeCell ref="J3:M4"/>
    <mergeCell ref="C5:E5"/>
    <mergeCell ref="J5:K5"/>
    <mergeCell ref="L5:M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4" workbookViewId="0">
      <selection sqref="A1:N42"/>
    </sheetView>
  </sheetViews>
  <sheetFormatPr defaultRowHeight="15"/>
  <cols>
    <col min="6" max="6" width="12.85546875" customWidth="1"/>
  </cols>
  <sheetData>
    <row r="1" spans="1:14" ht="45.75">
      <c r="A1" s="683" t="s">
        <v>300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</row>
    <row r="2" spans="1:14" ht="45.75" customHeight="1">
      <c r="A2" s="686" t="s">
        <v>220</v>
      </c>
      <c r="B2" s="687"/>
      <c r="C2" s="687"/>
      <c r="D2" s="194"/>
      <c r="E2" s="194"/>
      <c r="F2" s="194"/>
      <c r="G2" s="194"/>
      <c r="H2" s="194"/>
      <c r="I2" s="194"/>
      <c r="J2" s="194"/>
      <c r="K2" s="517"/>
      <c r="L2" s="517"/>
      <c r="M2" s="517"/>
      <c r="N2" s="517"/>
    </row>
    <row r="3" spans="1:14" ht="15" customHeight="1">
      <c r="A3" s="687"/>
      <c r="B3" s="687"/>
      <c r="C3" s="687"/>
      <c r="D3" s="13"/>
      <c r="E3" s="13"/>
      <c r="F3" s="13"/>
      <c r="G3" s="13"/>
      <c r="H3" s="13"/>
      <c r="I3" s="13"/>
      <c r="J3" s="13"/>
      <c r="K3" s="411"/>
      <c r="L3" s="411"/>
      <c r="M3" s="411"/>
      <c r="N3" s="411"/>
    </row>
    <row r="4" spans="1:14" ht="18" customHeight="1">
      <c r="A4" s="688"/>
      <c r="B4" s="688"/>
      <c r="C4" s="688"/>
      <c r="D4" s="662" t="s">
        <v>280</v>
      </c>
      <c r="E4" s="663"/>
      <c r="F4" s="664"/>
      <c r="G4" s="159"/>
      <c r="H4" s="160"/>
      <c r="I4" s="160"/>
      <c r="J4" s="14"/>
      <c r="K4" s="884" t="s">
        <v>534</v>
      </c>
      <c r="L4" s="863"/>
      <c r="M4" s="884" t="s">
        <v>535</v>
      </c>
      <c r="N4" s="863"/>
    </row>
    <row r="5" spans="1:14" ht="51">
      <c r="A5" s="161" t="s">
        <v>43</v>
      </c>
      <c r="B5" s="54" t="s">
        <v>5</v>
      </c>
      <c r="C5" s="54" t="s">
        <v>52</v>
      </c>
      <c r="D5" s="54" t="s">
        <v>7</v>
      </c>
      <c r="E5" s="54" t="s">
        <v>8</v>
      </c>
      <c r="F5" s="54" t="s">
        <v>9</v>
      </c>
      <c r="G5" s="54" t="s">
        <v>281</v>
      </c>
      <c r="H5" s="54" t="s">
        <v>10</v>
      </c>
      <c r="I5" s="100" t="s">
        <v>47</v>
      </c>
      <c r="J5" s="389"/>
      <c r="K5" s="885" t="s">
        <v>536</v>
      </c>
      <c r="L5" s="886"/>
      <c r="M5" s="886"/>
      <c r="N5" s="887"/>
    </row>
    <row r="6" spans="1:14" ht="15.75">
      <c r="A6" s="62" t="s">
        <v>301</v>
      </c>
      <c r="B6" s="55">
        <v>1</v>
      </c>
      <c r="C6" s="55">
        <v>1</v>
      </c>
      <c r="D6" s="122">
        <f>((('[2]KENSINGTON LEAN TO'!AU6*'[2]MARK UP FOR RETAIL'!$D$9)*'[2]MARK UP FOR RETAIL'!$D$11)*'[2]MARK UP FOR RETAIL'!$D$5)+'[2]MARK UP FOR RETAIL'!$G$5</f>
        <v>518.40000000000009</v>
      </c>
      <c r="E6" s="122">
        <f>((('[2]KENSINGTON LEAN TO'!AV6*'[2]MARK UP FOR RETAIL'!$D$9)*'[2]MARK UP FOR RETAIL'!$D$11)*'[2]MARK UP FOR RETAIL'!$D$5)+'[2]MARK UP FOR RETAIL'!$G$5</f>
        <v>934.74</v>
      </c>
      <c r="F6" s="122">
        <f>((('[2]KENSINGTON LEAN TO'!AW6*'[2]MARK UP FOR RETAIL'!$D$9)*'[2]MARK UP FOR RETAIL'!$D$11)*'[2]MARK UP FOR RETAIL'!$D$5)+'[2]MARK UP FOR RETAIL'!$G$5</f>
        <v>989.81999999999994</v>
      </c>
      <c r="G6" s="122">
        <f>(('[2]KENSINGTON LEAN TO'!AX6*'[2]MARK UP FOR RETAIL'!$D$9)*'[2]MARK UP FOR RETAIL'!$D$11)*'[2]MARK UP FOR RETAIL'!$D$5</f>
        <v>81</v>
      </c>
      <c r="H6" s="122">
        <f>(('[2]KENSINGTON LEAN TO'!AY6*'[2]MARK UP FOR RETAIL'!$D$10)*'[2]MARK UP FOR RETAIL'!$D$11)*'[2]MARK UP FOR RETAIL'!$D$7</f>
        <v>100.44</v>
      </c>
      <c r="I6" s="122">
        <f>('[2]KENSINGTON LEAN TO'!AZ6*'[2]MARK UP FOR RETAIL'!$D$11)*'[2]MARK UP FOR RETAIL'!$D$5</f>
        <v>191.16</v>
      </c>
      <c r="J6" s="390"/>
      <c r="K6" s="423">
        <f>('[2]KENSINGTON LEAN TO'!BB6*'[2]MARK UP FOR RETAIL'!$D$11)*'[2]MARK UP FOR RETAIL'!$D$5</f>
        <v>289.98</v>
      </c>
      <c r="L6" s="424"/>
      <c r="M6" s="423">
        <f>('[2]KENSINGTON LEAN TO'!BD6*'[2]MARK UP FOR RETAIL'!$D$11)*'[2]MARK UP FOR RETAIL'!$D$5</f>
        <v>63.18</v>
      </c>
      <c r="N6" s="424"/>
    </row>
    <row r="7" spans="1:14" ht="15.75">
      <c r="A7" s="62" t="s">
        <v>302</v>
      </c>
      <c r="B7" s="55">
        <v>1</v>
      </c>
      <c r="C7" s="55">
        <v>1</v>
      </c>
      <c r="D7" s="122">
        <f>((('[2]KENSINGTON LEAN TO'!AU7*'[2]MARK UP FOR RETAIL'!$D$9)*'[2]MARK UP FOR RETAIL'!$D$11)*'[2]MARK UP FOR RETAIL'!$D$5)+'[2]MARK UP FOR RETAIL'!$G$5</f>
        <v>607.5</v>
      </c>
      <c r="E7" s="122">
        <f>((('[2]KENSINGTON LEAN TO'!AV7*'[2]MARK UP FOR RETAIL'!$D$9)*'[2]MARK UP FOR RETAIL'!$D$11)*'[2]MARK UP FOR RETAIL'!$D$5)+'[2]MARK UP FOR RETAIL'!$G$5</f>
        <v>1087.02</v>
      </c>
      <c r="F7" s="122">
        <f>((('[2]KENSINGTON LEAN TO'!AW7*'[2]MARK UP FOR RETAIL'!$D$9)*'[2]MARK UP FOR RETAIL'!$D$11)*'[2]MARK UP FOR RETAIL'!$D$5)+'[2]MARK UP FOR RETAIL'!$G$5</f>
        <v>1151.82</v>
      </c>
      <c r="G7" s="122">
        <f>(('[2]KENSINGTON LEAN TO'!AX7*'[2]MARK UP FOR RETAIL'!$D$9)*'[2]MARK UP FOR RETAIL'!$D$11)*'[2]MARK UP FOR RETAIL'!$D$5</f>
        <v>92.339999999999989</v>
      </c>
      <c r="H7" s="122">
        <f>(('[2]KENSINGTON LEAN TO'!AY7*'[2]MARK UP FOR RETAIL'!$D$10)*'[2]MARK UP FOR RETAIL'!$D$11)*'[2]MARK UP FOR RETAIL'!$D$7</f>
        <v>111.78</v>
      </c>
      <c r="I7" s="122">
        <f>('[2]KENSINGTON LEAN TO'!AZ7*'[2]MARK UP FOR RETAIL'!$D$11)*'[2]MARK UP FOR RETAIL'!$D$5</f>
        <v>220.32</v>
      </c>
      <c r="J7" s="390"/>
      <c r="K7" s="423">
        <f>('[2]KENSINGTON LEAN TO'!BB7*'[2]MARK UP FOR RETAIL'!$D$11)*'[2]MARK UP FOR RETAIL'!$D$5</f>
        <v>317.52</v>
      </c>
      <c r="L7" s="424"/>
      <c r="M7" s="423">
        <f>('[2]KENSINGTON LEAN TO'!BD7*'[2]MARK UP FOR RETAIL'!$D$11)*'[2]MARK UP FOR RETAIL'!$D$5</f>
        <v>72.900000000000006</v>
      </c>
      <c r="N7" s="424"/>
    </row>
    <row r="8" spans="1:14" ht="15.75">
      <c r="A8" s="62" t="s">
        <v>303</v>
      </c>
      <c r="B8" s="55">
        <v>1</v>
      </c>
      <c r="C8" s="55">
        <v>1</v>
      </c>
      <c r="D8" s="122">
        <f>((('[2]KENSINGTON LEAN TO'!AU8*'[2]MARK UP FOR RETAIL'!$D$9)*'[2]MARK UP FOR RETAIL'!$D$11)*'[2]MARK UP FOR RETAIL'!$D$5)+'[2]MARK UP FOR RETAIL'!$G$5</f>
        <v>703.08</v>
      </c>
      <c r="E8" s="122">
        <f>((('[2]KENSINGTON LEAN TO'!AV8*'[2]MARK UP FOR RETAIL'!$D$9)*'[2]MARK UP FOR RETAIL'!$D$11)*'[2]MARK UP FOR RETAIL'!$D$5)+'[2]MARK UP FOR RETAIL'!$G$5</f>
        <v>1240.92</v>
      </c>
      <c r="F8" s="122">
        <f>((('[2]KENSINGTON LEAN TO'!AW8*'[2]MARK UP FOR RETAIL'!$D$9)*'[2]MARK UP FOR RETAIL'!$D$11)*'[2]MARK UP FOR RETAIL'!$D$5)+'[2]MARK UP FOR RETAIL'!$G$5</f>
        <v>1317.06</v>
      </c>
      <c r="G8" s="122">
        <f>(('[2]KENSINGTON LEAN TO'!AX8*'[2]MARK UP FOR RETAIL'!$D$9)*'[2]MARK UP FOR RETAIL'!$D$11)*'[2]MARK UP FOR RETAIL'!$D$5</f>
        <v>100.44</v>
      </c>
      <c r="H8" s="122">
        <f>(('[2]KENSINGTON LEAN TO'!AY8*'[2]MARK UP FOR RETAIL'!$D$10)*'[2]MARK UP FOR RETAIL'!$D$11)*'[2]MARK UP FOR RETAIL'!$D$7</f>
        <v>123.12000000000002</v>
      </c>
      <c r="I8" s="122">
        <f>('[2]KENSINGTON LEAN TO'!AZ8*'[2]MARK UP FOR RETAIL'!$D$11)*'[2]MARK UP FOR RETAIL'!$D$5</f>
        <v>255.96</v>
      </c>
      <c r="J8" s="390"/>
      <c r="K8" s="423">
        <f>('[2]KENSINGTON LEAN TO'!BB8*'[2]MARK UP FOR RETAIL'!$D$11)*'[2]MARK UP FOR RETAIL'!$D$5</f>
        <v>353.15999999999997</v>
      </c>
      <c r="L8" s="424"/>
      <c r="M8" s="423">
        <f>('[2]KENSINGTON LEAN TO'!BD8*'[2]MARK UP FOR RETAIL'!$D$11)*'[2]MARK UP FOR RETAIL'!$D$5</f>
        <v>81</v>
      </c>
      <c r="N8" s="424"/>
    </row>
    <row r="9" spans="1:14" ht="15.75">
      <c r="A9" s="62" t="s">
        <v>304</v>
      </c>
      <c r="B9" s="55">
        <v>1</v>
      </c>
      <c r="C9" s="55">
        <v>1</v>
      </c>
      <c r="D9" s="122">
        <f>((('[2]KENSINGTON LEAN TO'!AU9*'[2]MARK UP FOR RETAIL'!$D$9)*'[2]MARK UP FOR RETAIL'!$D$11)*'[2]MARK UP FOR RETAIL'!$D$5)+'[2]MARK UP FOR RETAIL'!$G$5</f>
        <v>795.42</v>
      </c>
      <c r="E9" s="122">
        <f>((('[2]KENSINGTON LEAN TO'!AV9*'[2]MARK UP FOR RETAIL'!$D$9)*'[2]MARK UP FOR RETAIL'!$D$11)*'[2]MARK UP FOR RETAIL'!$D$5)+'[2]MARK UP FOR RETAIL'!$G$5</f>
        <v>1399.68</v>
      </c>
      <c r="F9" s="122">
        <f>((('[2]KENSINGTON LEAN TO'!AW9*'[2]MARK UP FOR RETAIL'!$D$9)*'[2]MARK UP FOR RETAIL'!$D$11)*'[2]MARK UP FOR RETAIL'!$D$5)+'[2]MARK UP FOR RETAIL'!$G$5</f>
        <v>1483.92</v>
      </c>
      <c r="G9" s="122">
        <f>(('[2]KENSINGTON LEAN TO'!AX9*'[2]MARK UP FOR RETAIL'!$D$9)*'[2]MARK UP FOR RETAIL'!$D$11)*'[2]MARK UP FOR RETAIL'!$D$5</f>
        <v>113.4</v>
      </c>
      <c r="H9" s="122">
        <f>(('[2]KENSINGTON LEAN TO'!AY9*'[2]MARK UP FOR RETAIL'!$D$10)*'[2]MARK UP FOR RETAIL'!$D$11)*'[2]MARK UP FOR RETAIL'!$D$7</f>
        <v>132.84</v>
      </c>
      <c r="I9" s="122">
        <f>('[2]KENSINGTON LEAN TO'!AZ9*'[2]MARK UP FOR RETAIL'!$D$11)*'[2]MARK UP FOR RETAIL'!$D$5</f>
        <v>286.74</v>
      </c>
      <c r="J9" s="390"/>
      <c r="K9" s="423">
        <f>('[2]KENSINGTON LEAN TO'!BB9*'[2]MARK UP FOR RETAIL'!$D$11)*'[2]MARK UP FOR RETAIL'!$D$5</f>
        <v>385.56</v>
      </c>
      <c r="L9" s="424"/>
      <c r="M9" s="423">
        <f>('[2]KENSINGTON LEAN TO'!BD9*'[2]MARK UP FOR RETAIL'!$D$11)*'[2]MARK UP FOR RETAIL'!$D$5</f>
        <v>89.100000000000009</v>
      </c>
      <c r="N9" s="424"/>
    </row>
    <row r="10" spans="1:14" ht="15.75">
      <c r="A10" s="62" t="s">
        <v>305</v>
      </c>
      <c r="B10" s="55">
        <v>2</v>
      </c>
      <c r="C10" s="55">
        <v>1</v>
      </c>
      <c r="D10" s="122">
        <f>((('[2]KENSINGTON LEAN TO'!AU10*'[2]MARK UP FOR RETAIL'!$D$9)*'[2]MARK UP FOR RETAIL'!$D$11)*'[2]MARK UP FOR RETAIL'!$D$5)+'[2]MARK UP FOR RETAIL'!$G$5</f>
        <v>920.16000000000008</v>
      </c>
      <c r="E10" s="122">
        <f>((('[2]KENSINGTON LEAN TO'!AV10*'[2]MARK UP FOR RETAIL'!$D$9)*'[2]MARK UP FOR RETAIL'!$D$11)*'[2]MARK UP FOR RETAIL'!$D$5)+'[2]MARK UP FOR RETAIL'!$G$5</f>
        <v>1585.98</v>
      </c>
      <c r="F10" s="122">
        <f>((('[2]KENSINGTON LEAN TO'!AW10*'[2]MARK UP FOR RETAIL'!$D$9)*'[2]MARK UP FOR RETAIL'!$D$11)*'[2]MARK UP FOR RETAIL'!$D$5)+'[2]MARK UP FOR RETAIL'!$G$5</f>
        <v>1684.8000000000002</v>
      </c>
      <c r="G10" s="122">
        <f>(('[2]KENSINGTON LEAN TO'!AX10*'[2]MARK UP FOR RETAIL'!$D$9)*'[2]MARK UP FOR RETAIL'!$D$11)*'[2]MARK UP FOR RETAIL'!$D$5</f>
        <v>123.12000000000002</v>
      </c>
      <c r="H10" s="122">
        <f>(('[2]KENSINGTON LEAN TO'!AY10*'[2]MARK UP FOR RETAIL'!$D$10)*'[2]MARK UP FOR RETAIL'!$D$11)*'[2]MARK UP FOR RETAIL'!$D$7</f>
        <v>149.04</v>
      </c>
      <c r="I10" s="122">
        <f>('[2]KENSINGTON LEAN TO'!AZ10*'[2]MARK UP FOR RETAIL'!$D$11)*'[2]MARK UP FOR RETAIL'!$D$5</f>
        <v>317.52</v>
      </c>
      <c r="J10" s="390"/>
      <c r="K10" s="423">
        <f>('[2]KENSINGTON LEAN TO'!BB10*'[2]MARK UP FOR RETAIL'!$D$11)*'[2]MARK UP FOR RETAIL'!$D$5</f>
        <v>456.84</v>
      </c>
      <c r="L10" s="424"/>
      <c r="M10" s="423">
        <f>('[2]KENSINGTON LEAN TO'!BD10*'[2]MARK UP FOR RETAIL'!$D$11)*'[2]MARK UP FOR RETAIL'!$D$5</f>
        <v>100.44</v>
      </c>
      <c r="N10" s="424"/>
    </row>
    <row r="11" spans="1:14" ht="15.75">
      <c r="A11" s="62" t="s">
        <v>306</v>
      </c>
      <c r="B11" s="55">
        <v>2</v>
      </c>
      <c r="C11" s="55">
        <v>1</v>
      </c>
      <c r="D11" s="122">
        <f>((('[2]KENSINGTON LEAN TO'!AU11*'[2]MARK UP FOR RETAIL'!$D$9)*'[2]MARK UP FOR RETAIL'!$D$11)*'[2]MARK UP FOR RETAIL'!$D$5)+'[2]MARK UP FOR RETAIL'!$G$5</f>
        <v>1006.02</v>
      </c>
      <c r="E11" s="122">
        <f>((('[2]KENSINGTON LEAN TO'!AV11*'[2]MARK UP FOR RETAIL'!$D$9)*'[2]MARK UP FOR RETAIL'!$D$11)*'[2]MARK UP FOR RETAIL'!$D$5)+'[2]MARK UP FOR RETAIL'!$G$5</f>
        <v>1749.6000000000001</v>
      </c>
      <c r="F11" s="122">
        <f>((('[2]KENSINGTON LEAN TO'!AW11*'[2]MARK UP FOR RETAIL'!$D$9)*'[2]MARK UP FOR RETAIL'!$D$11)*'[2]MARK UP FOR RETAIL'!$D$5)+'[2]MARK UP FOR RETAIL'!$G$5</f>
        <v>1851.66</v>
      </c>
      <c r="G11" s="122">
        <f>(('[2]KENSINGTON LEAN TO'!AX11*'[2]MARK UP FOR RETAIL'!$D$9)*'[2]MARK UP FOR RETAIL'!$D$11)*'[2]MARK UP FOR RETAIL'!$D$5</f>
        <v>132.84</v>
      </c>
      <c r="H11" s="122">
        <f>(('[2]KENSINGTON LEAN TO'!AY11*'[2]MARK UP FOR RETAIL'!$D$10)*'[2]MARK UP FOR RETAIL'!$D$11)*'[2]MARK UP FOR RETAIL'!$D$7</f>
        <v>155.51999999999998</v>
      </c>
      <c r="I11" s="122">
        <f>('[2]KENSINGTON LEAN TO'!AZ11*'[2]MARK UP FOR RETAIL'!$D$11)*'[2]MARK UP FOR RETAIL'!$D$5</f>
        <v>353.15999999999997</v>
      </c>
      <c r="J11" s="390"/>
      <c r="K11" s="423">
        <f>('[2]KENSINGTON LEAN TO'!BB11*'[2]MARK UP FOR RETAIL'!$D$11)*'[2]MARK UP FOR RETAIL'!$D$5</f>
        <v>487.62</v>
      </c>
      <c r="L11" s="424"/>
      <c r="M11" s="423">
        <f>('[2]KENSINGTON LEAN TO'!BD11*'[2]MARK UP FOR RETAIL'!$D$11)*'[2]MARK UP FOR RETAIL'!$D$5</f>
        <v>105.30000000000001</v>
      </c>
      <c r="N11" s="424"/>
    </row>
    <row r="12" spans="1:14" ht="15.75">
      <c r="A12" s="62" t="s">
        <v>307</v>
      </c>
      <c r="B12" s="55">
        <v>3</v>
      </c>
      <c r="C12" s="55">
        <v>1</v>
      </c>
      <c r="D12" s="122">
        <f>((('[2]KENSINGTON LEAN TO'!AU12*'[2]MARK UP FOR RETAIL'!$D$9)*'[2]MARK UP FOR RETAIL'!$D$11)*'[2]MARK UP FOR RETAIL'!$D$5)+'[2]MARK UP FOR RETAIL'!$G$5</f>
        <v>1153.44</v>
      </c>
      <c r="E12" s="122">
        <f>((('[2]KENSINGTON LEAN TO'!AV12*'[2]MARK UP FOR RETAIL'!$D$9)*'[2]MARK UP FOR RETAIL'!$D$11)*'[2]MARK UP FOR RETAIL'!$D$5)+'[2]MARK UP FOR RETAIL'!$G$5</f>
        <v>1965.06</v>
      </c>
      <c r="F12" s="122">
        <f>((('[2]KENSINGTON LEAN TO'!AW12*'[2]MARK UP FOR RETAIL'!$D$9)*'[2]MARK UP FOR RETAIL'!$D$11)*'[2]MARK UP FOR RETAIL'!$D$5)+'[2]MARK UP FOR RETAIL'!$G$5</f>
        <v>2081.7000000000003</v>
      </c>
      <c r="G12" s="122">
        <f>(('[2]KENSINGTON LEAN TO'!AX12*'[2]MARK UP FOR RETAIL'!$D$9)*'[2]MARK UP FOR RETAIL'!$D$11)*'[2]MARK UP FOR RETAIL'!$D$5</f>
        <v>149.04</v>
      </c>
      <c r="H12" s="122">
        <f>(('[2]KENSINGTON LEAN TO'!AY12*'[2]MARK UP FOR RETAIL'!$D$10)*'[2]MARK UP FOR RETAIL'!$D$11)*'[2]MARK UP FOR RETAIL'!$D$7</f>
        <v>163.62</v>
      </c>
      <c r="I12" s="122">
        <f>('[2]KENSINGTON LEAN TO'!AZ12*'[2]MARK UP FOR RETAIL'!$D$11)*'[2]MARK UP FOR RETAIL'!$D$5</f>
        <v>383.94</v>
      </c>
      <c r="J12" s="390"/>
      <c r="K12" s="423">
        <f>('[2]KENSINGTON LEAN TO'!BB12*'[2]MARK UP FOR RETAIL'!$D$11)*'[2]MARK UP FOR RETAIL'!$D$5</f>
        <v>560.52</v>
      </c>
      <c r="L12" s="424"/>
      <c r="M12" s="423">
        <f>('[2]KENSINGTON LEAN TO'!BD12*'[2]MARK UP FOR RETAIL'!$D$11)*'[2]MARK UP FOR RETAIL'!$D$5</f>
        <v>115.02000000000001</v>
      </c>
      <c r="N12" s="424"/>
    </row>
    <row r="13" spans="1:14" ht="15.75">
      <c r="A13" s="62" t="s">
        <v>308</v>
      </c>
      <c r="B13" s="55">
        <v>3</v>
      </c>
      <c r="C13" s="55">
        <v>1</v>
      </c>
      <c r="D13" s="122">
        <f>((('[2]KENSINGTON LEAN TO'!AU13*'[2]MARK UP FOR RETAIL'!$D$9)*'[2]MARK UP FOR RETAIL'!$D$11)*'[2]MARK UP FOR RETAIL'!$D$5)+'[2]MARK UP FOR RETAIL'!$G$5</f>
        <v>1261.98</v>
      </c>
      <c r="E13" s="122">
        <f>((('[2]KENSINGTON LEAN TO'!AV13*'[2]MARK UP FOR RETAIL'!$D$9)*'[2]MARK UP FOR RETAIL'!$D$11)*'[2]MARK UP FOR RETAIL'!$D$5)+'[2]MARK UP FOR RETAIL'!$G$5</f>
        <v>2146.5</v>
      </c>
      <c r="F13" s="122">
        <f>((('[2]KENSINGTON LEAN TO'!AW13*'[2]MARK UP FOR RETAIL'!$D$9)*'[2]MARK UP FOR RETAIL'!$D$11)*'[2]MARK UP FOR RETAIL'!$D$5)+'[2]MARK UP FOR RETAIL'!$G$5</f>
        <v>2274.48</v>
      </c>
      <c r="G13" s="122">
        <f>(('[2]KENSINGTON LEAN TO'!AX13*'[2]MARK UP FOR RETAIL'!$D$9)*'[2]MARK UP FOR RETAIL'!$D$11)*'[2]MARK UP FOR RETAIL'!$D$5</f>
        <v>162</v>
      </c>
      <c r="H13" s="122">
        <f>(('[2]KENSINGTON LEAN TO'!AY13*'[2]MARK UP FOR RETAIL'!$D$10)*'[2]MARK UP FOR RETAIL'!$D$11)*'[2]MARK UP FOR RETAIL'!$D$7</f>
        <v>178.20000000000002</v>
      </c>
      <c r="I13" s="122">
        <f>('[2]KENSINGTON LEAN TO'!AZ13*'[2]MARK UP FOR RETAIL'!$D$11)*'[2]MARK UP FOR RETAIL'!$D$5</f>
        <v>413.1</v>
      </c>
      <c r="J13" s="390"/>
      <c r="K13" s="423">
        <f>('[2]KENSINGTON LEAN TO'!BB13*'[2]MARK UP FOR RETAIL'!$D$11)*'[2]MARK UP FOR RETAIL'!$D$5</f>
        <v>589.68000000000006</v>
      </c>
      <c r="L13" s="424"/>
      <c r="M13" s="423">
        <f>('[2]KENSINGTON LEAN TO'!BD13*'[2]MARK UP FOR RETAIL'!$D$11)*'[2]MARK UP FOR RETAIL'!$D$5</f>
        <v>123.12000000000002</v>
      </c>
      <c r="N13" s="424"/>
    </row>
    <row r="14" spans="1:14" ht="27.75" customHeight="1">
      <c r="A14" s="420" t="s">
        <v>309</v>
      </c>
      <c r="B14" s="421"/>
      <c r="C14" s="422"/>
      <c r="D14" s="423">
        <f>(('[2]KENSINGTON LEAN TO'!AU14*'[2]MARK UP FOR RETAIL'!$D$9)*'[2]MARK UP FOR RETAIL'!$D$11)*'[2]MARK UP FOR RETAIL'!$D$5</f>
        <v>103.68</v>
      </c>
      <c r="E14" s="435"/>
      <c r="F14" s="424"/>
      <c r="G14" s="195" t="s">
        <v>25</v>
      </c>
      <c r="H14" s="195">
        <f>(('[2]KENSINGTON LEAN TO'!AY14*'[2]MARK UP FOR RETAIL'!$D$10)*'[2]MARK UP FOR RETAIL'!$D$11)*'[2]MARK UP FOR RETAIL'!$D$7</f>
        <v>24.3</v>
      </c>
      <c r="I14" s="195" t="s">
        <v>25</v>
      </c>
      <c r="J14" s="390"/>
      <c r="K14" s="423">
        <f>('[2]KENSINGTON LEAN TO'!BB14*'[2]MARK UP FOR RETAIL'!$D$11)*'[2]MARK UP FOR RETAIL'!$D$5</f>
        <v>45.360000000000007</v>
      </c>
      <c r="L14" s="424"/>
      <c r="M14" s="423" t="s">
        <v>25</v>
      </c>
      <c r="N14" s="424"/>
    </row>
    <row r="15" spans="1:14" ht="15.75" customHeight="1">
      <c r="A15" s="420" t="s">
        <v>310</v>
      </c>
      <c r="B15" s="421"/>
      <c r="C15" s="422"/>
      <c r="D15" s="122">
        <f>(('[2]KENSINGTON LEAN TO'!AU15*'[2]MARK UP FOR RETAIL'!$D$9)*'[2]MARK UP FOR RETAIL'!$D$11)*'[2]MARK UP FOR RETAIL'!$D$5</f>
        <v>192.78</v>
      </c>
      <c r="E15" s="122">
        <f>(('[2]KENSINGTON LEAN TO'!AV15*'[2]MARK UP FOR RETAIL'!$D$9)*'[2]MARK UP FOR RETAIL'!$D$11)*'[2]MARK UP FOR RETAIL'!$D$5</f>
        <v>332.1</v>
      </c>
      <c r="F15" s="122">
        <f>(('[2]KENSINGTON LEAN TO'!AW15*'[2]MARK UP FOR RETAIL'!$D$9)*'[2]MARK UP FOR RETAIL'!$D$11)*'[2]MARK UP FOR RETAIL'!$D$5</f>
        <v>353.15999999999997</v>
      </c>
      <c r="G15" s="122">
        <f>(('[2]KENSINGTON LEAN TO'!AX15*'[2]MARK UP FOR RETAIL'!$D$9)*'[2]MARK UP FOR RETAIL'!$D$11)*'[2]MARK UP FOR RETAIL'!$D$5</f>
        <v>25.92</v>
      </c>
      <c r="H15" s="122">
        <f>(('[2]KENSINGTON LEAN TO'!AY15*'[2]MARK UP FOR RETAIL'!$D$10)*'[2]MARK UP FOR RETAIL'!$D$11)*'[2]MARK UP FOR RETAIL'!$D$7</f>
        <v>30.780000000000005</v>
      </c>
      <c r="I15" s="122">
        <f>('[2]KENSINGTON LEAN TO'!AZ15*'[2]MARK UP FOR RETAIL'!$D$11)*'[2]MARK UP FOR RETAIL'!$D$5</f>
        <v>30.780000000000005</v>
      </c>
      <c r="J15" s="390"/>
      <c r="K15" s="423">
        <f>('[2]KENSINGTON LEAN TO'!BB15*'[2]MARK UP FOR RETAIL'!$D$11)*'[2]MARK UP FOR RETAIL'!$D$5</f>
        <v>85.86</v>
      </c>
      <c r="L15" s="424"/>
      <c r="M15" s="423">
        <f>('[2]KENSINGTON LEAN TO'!BD15*'[2]MARK UP FOR RETAIL'!$D$11)*'[2]MARK UP FOR RETAIL'!$D$5</f>
        <v>22.680000000000003</v>
      </c>
      <c r="N15" s="424"/>
    </row>
    <row r="16" spans="1:14" ht="15.75">
      <c r="A16" s="341" t="s">
        <v>27</v>
      </c>
      <c r="B16" s="342"/>
      <c r="C16" s="343"/>
      <c r="D16" s="18">
        <f>(('[2]KENSINGTON LEAN TO'!AU16*'[2]MARK UP FOR RETAIL'!$D$9)*'[2]MARK UP FOR RETAIL'!$D$11)*'[2]MARK UP FOR RETAIL'!$D$5</f>
        <v>-42.120000000000005</v>
      </c>
      <c r="E16" s="18">
        <f>(('[2]KENSINGTON LEAN TO'!AV16*'[2]MARK UP FOR RETAIL'!$D$9)*'[2]MARK UP FOR RETAIL'!$D$11)*'[2]MARK UP FOR RETAIL'!$D$5</f>
        <v>-129.60000000000002</v>
      </c>
      <c r="F16" s="18">
        <f>(('[2]KENSINGTON LEAN TO'!AW16*'[2]MARK UP FOR RETAIL'!$D$9)*'[2]MARK UP FOR RETAIL'!$D$11)*'[2]MARK UP FOR RETAIL'!$D$5</f>
        <v>-137.70000000000002</v>
      </c>
      <c r="G16" s="20">
        <f>(('[2]KENSINGTON LEAN TO'!AX16*'[2]MARK UP FOR RETAIL'!$D$9)*'[2]MARK UP FOR RETAIL'!$D$11)*'[2]MARK UP FOR RETAIL'!$D$5</f>
        <v>-17.82</v>
      </c>
      <c r="H16" s="20">
        <f>(('[2]KENSINGTON LEAN TO'!AY16*'[2]MARK UP FOR RETAIL'!$D$10)*'[2]MARK UP FOR RETAIL'!$D$11)*'[2]MARK UP FOR RETAIL'!$D$7</f>
        <v>-14.58</v>
      </c>
      <c r="I16" s="20"/>
      <c r="J16" s="391"/>
      <c r="K16" s="439">
        <f>('[2]KENSINGTON LEAN TO'!BB16*'[2]MARK UP FOR RETAIL'!$D$11)*'[2]MARK UP FOR RETAIL'!$D$5</f>
        <v>-27.54</v>
      </c>
      <c r="L16" s="440"/>
      <c r="M16" s="439">
        <f>('[2]KENSINGTON LEAN TO'!BD16*'[2]MARK UP FOR RETAIL'!$D$11)*'[2]MARK UP FOR RETAIL'!$D$5</f>
        <v>-14.58</v>
      </c>
      <c r="N16" s="440"/>
    </row>
    <row r="17" spans="1:14" ht="20.25">
      <c r="A17" s="694"/>
      <c r="B17" s="694"/>
      <c r="C17" s="694"/>
      <c r="D17" s="14"/>
      <c r="E17" s="14"/>
      <c r="F17" s="14"/>
      <c r="G17" s="14"/>
      <c r="H17" s="14"/>
      <c r="I17" s="14"/>
      <c r="J17" s="14"/>
      <c r="K17" s="14"/>
      <c r="L17" s="13"/>
      <c r="M17" s="13"/>
      <c r="N17" s="13"/>
    </row>
    <row r="18" spans="1:14" ht="20.25">
      <c r="A18" s="196"/>
      <c r="B18" s="196"/>
      <c r="C18" s="196"/>
      <c r="D18" s="14"/>
      <c r="E18" s="14"/>
      <c r="F18" s="14"/>
      <c r="G18" s="14"/>
      <c r="H18" s="14"/>
      <c r="I18" s="14"/>
      <c r="J18" s="14"/>
      <c r="K18" s="14"/>
      <c r="L18" s="13"/>
      <c r="M18" s="13"/>
      <c r="N18" s="13"/>
    </row>
    <row r="19" spans="1:14" ht="45.75">
      <c r="A19" s="683" t="s">
        <v>311</v>
      </c>
      <c r="B19" s="684"/>
      <c r="C19" s="684"/>
      <c r="D19" s="684"/>
      <c r="E19" s="684"/>
      <c r="F19" s="684"/>
      <c r="G19" s="684"/>
      <c r="H19" s="684"/>
      <c r="I19" s="684"/>
      <c r="J19" s="684"/>
      <c r="K19" s="684"/>
      <c r="L19" s="684"/>
      <c r="M19" s="684"/>
      <c r="N19" s="685"/>
    </row>
    <row r="20" spans="1:14" ht="15" customHeight="1">
      <c r="A20" s="686" t="s">
        <v>220</v>
      </c>
      <c r="B20" s="687"/>
      <c r="C20" s="687"/>
      <c r="D20" s="14"/>
      <c r="E20" s="14"/>
      <c r="F20" s="14"/>
      <c r="G20" s="14"/>
      <c r="H20" s="14"/>
      <c r="I20" s="14"/>
      <c r="J20" s="14"/>
      <c r="K20" s="517"/>
      <c r="L20" s="517"/>
      <c r="M20" s="517"/>
      <c r="N20" s="517"/>
    </row>
    <row r="21" spans="1:14" ht="15" customHeight="1">
      <c r="A21" s="687"/>
      <c r="B21" s="687"/>
      <c r="C21" s="687"/>
      <c r="D21" s="14"/>
      <c r="E21" s="14"/>
      <c r="F21" s="14"/>
      <c r="G21" s="14"/>
      <c r="H21" s="14"/>
      <c r="I21" s="14"/>
      <c r="J21" s="14"/>
      <c r="K21" s="411"/>
      <c r="L21" s="411"/>
      <c r="M21" s="411"/>
      <c r="N21" s="411"/>
    </row>
    <row r="22" spans="1:14" ht="15" customHeight="1">
      <c r="A22" s="688"/>
      <c r="B22" s="688"/>
      <c r="C22" s="688"/>
      <c r="D22" s="662" t="s">
        <v>280</v>
      </c>
      <c r="E22" s="663"/>
      <c r="F22" s="664"/>
      <c r="G22" s="159"/>
      <c r="H22" s="197"/>
      <c r="I22" s="197"/>
      <c r="J22" s="14"/>
      <c r="K22" s="884" t="s">
        <v>534</v>
      </c>
      <c r="L22" s="863"/>
      <c r="M22" s="884" t="s">
        <v>535</v>
      </c>
      <c r="N22" s="863"/>
    </row>
    <row r="23" spans="1:14" ht="45.75" customHeight="1">
      <c r="A23" s="161" t="s">
        <v>43</v>
      </c>
      <c r="B23" s="54" t="s">
        <v>5</v>
      </c>
      <c r="C23" s="54" t="s">
        <v>52</v>
      </c>
      <c r="D23" s="54" t="s">
        <v>7</v>
      </c>
      <c r="E23" s="54" t="s">
        <v>8</v>
      </c>
      <c r="F23" s="54" t="s">
        <v>9</v>
      </c>
      <c r="G23" s="54" t="s">
        <v>281</v>
      </c>
      <c r="H23" s="54" t="s">
        <v>10</v>
      </c>
      <c r="I23" s="16" t="s">
        <v>47</v>
      </c>
      <c r="J23" s="389"/>
      <c r="K23" s="885" t="s">
        <v>536</v>
      </c>
      <c r="L23" s="886"/>
      <c r="M23" s="886"/>
      <c r="N23" s="887"/>
    </row>
    <row r="24" spans="1:14" ht="15.75">
      <c r="A24" s="62" t="s">
        <v>312</v>
      </c>
      <c r="B24" s="55">
        <v>1</v>
      </c>
      <c r="C24" s="55">
        <v>1</v>
      </c>
      <c r="D24" s="122">
        <f>((('[2]KENSINGTON LEAN TO'!AU24*'[2]MARK UP FOR RETAIL'!$D$9)*'[2]MARK UP FOR RETAIL'!$D$11)*'[2]MARK UP FOR RETAIL'!$D$5)+'[2]MARK UP FOR RETAIL'!$G$5</f>
        <v>649.62</v>
      </c>
      <c r="E24" s="122">
        <f>((('[2]KENSINGTON LEAN TO'!AV24*'[2]MARK UP FOR RETAIL'!$D$9)*'[2]MARK UP FOR RETAIL'!$D$11)*'[2]MARK UP FOR RETAIL'!$D$5)+'[2]MARK UP FOR RETAIL'!$G$5</f>
        <v>1223.1000000000001</v>
      </c>
      <c r="F24" s="122">
        <f>((('[2]KENSINGTON LEAN TO'!AW24*'[2]MARK UP FOR RETAIL'!$D$9)*'[2]MARK UP FOR RETAIL'!$D$11)*'[2]MARK UP FOR RETAIL'!$D$5)+'[2]MARK UP FOR RETAIL'!$G$5</f>
        <v>1307.3400000000001</v>
      </c>
      <c r="G24" s="122">
        <f>(('[2]KENSINGTON LEAN TO'!AX24*'[2]MARK UP FOR RETAIL'!$D$9)*'[2]MARK UP FOR RETAIL'!$D$11)*'[2]MARK UP FOR RETAIL'!$D$5</f>
        <v>100.44</v>
      </c>
      <c r="H24" s="122">
        <f>(('[2]KENSINGTON LEAN TO'!AY24*'[2]MARK UP FOR RETAIL'!$D$10)*'[2]MARK UP FOR RETAIL'!$D$11)*'[2]MARK UP FOR RETAIL'!$D$7</f>
        <v>124.74</v>
      </c>
      <c r="I24" s="122">
        <f>('[2]KENSINGTON LEAN TO'!AZ24*'[2]MARK UP FOR RETAIL'!$D$11)*'[2]MARK UP FOR RETAIL'!$D$5</f>
        <v>255.96</v>
      </c>
      <c r="J24" s="390"/>
      <c r="K24" s="423">
        <f>('[2]KENSINGTON LEAN TO'!BB24*'[2]MARK UP FOR RETAIL'!$D$11)*'[2]MARK UP FOR RETAIL'!$D$5</f>
        <v>315.90000000000003</v>
      </c>
      <c r="L24" s="424"/>
      <c r="M24" s="423">
        <f>('[2]KENSINGTON LEAN TO'!BD24*'[2]MARK UP FOR RETAIL'!$D$11)*'[2]MARK UP FOR RETAIL'!$D$5</f>
        <v>81</v>
      </c>
      <c r="N24" s="424"/>
    </row>
    <row r="25" spans="1:14" ht="15.75">
      <c r="A25" s="62" t="s">
        <v>313</v>
      </c>
      <c r="B25" s="55">
        <v>1</v>
      </c>
      <c r="C25" s="55">
        <v>1</v>
      </c>
      <c r="D25" s="122">
        <f>((('[2]KENSINGTON LEAN TO'!AU25*'[2]MARK UP FOR RETAIL'!$D$9)*'[2]MARK UP FOR RETAIL'!$D$11)*'[2]MARK UP FOR RETAIL'!$D$5)+'[2]MARK UP FOR RETAIL'!$G$5</f>
        <v>750.06000000000006</v>
      </c>
      <c r="E25" s="122">
        <f>((('[2]KENSINGTON LEAN TO'!AV25*'[2]MARK UP FOR RETAIL'!$D$9)*'[2]MARK UP FOR RETAIL'!$D$11)*'[2]MARK UP FOR RETAIL'!$D$5)+'[2]MARK UP FOR RETAIL'!$G$5</f>
        <v>1407.78</v>
      </c>
      <c r="F25" s="122">
        <f>((('[2]KENSINGTON LEAN TO'!AW25*'[2]MARK UP FOR RETAIL'!$D$9)*'[2]MARK UP FOR RETAIL'!$D$11)*'[2]MARK UP FOR RETAIL'!$D$5)+'[2]MARK UP FOR RETAIL'!$G$5</f>
        <v>1504.98</v>
      </c>
      <c r="G25" s="122">
        <f>(('[2]KENSINGTON LEAN TO'!AX25*'[2]MARK UP FOR RETAIL'!$D$9)*'[2]MARK UP FOR RETAIL'!$D$11)*'[2]MARK UP FOR RETAIL'!$D$5</f>
        <v>113.4</v>
      </c>
      <c r="H25" s="122">
        <f>(('[2]KENSINGTON LEAN TO'!AY25*'[2]MARK UP FOR RETAIL'!$D$10)*'[2]MARK UP FOR RETAIL'!$D$11)*'[2]MARK UP FOR RETAIL'!$D$7</f>
        <v>137.70000000000002</v>
      </c>
      <c r="I25" s="122">
        <f>('[2]KENSINGTON LEAN TO'!AZ25*'[2]MARK UP FOR RETAIL'!$D$11)*'[2]MARK UP FOR RETAIL'!$D$5</f>
        <v>286.74</v>
      </c>
      <c r="J25" s="390"/>
      <c r="K25" s="423">
        <f>('[2]KENSINGTON LEAN TO'!BB25*'[2]MARK UP FOR RETAIL'!$D$11)*'[2]MARK UP FOR RETAIL'!$D$5</f>
        <v>354.78000000000003</v>
      </c>
      <c r="L25" s="424"/>
      <c r="M25" s="423">
        <f>('[2]KENSINGTON LEAN TO'!BD25*'[2]MARK UP FOR RETAIL'!$D$11)*'[2]MARK UP FOR RETAIL'!$D$5</f>
        <v>89.100000000000009</v>
      </c>
      <c r="N25" s="424"/>
    </row>
    <row r="26" spans="1:14" ht="15.75">
      <c r="A26" s="62" t="s">
        <v>314</v>
      </c>
      <c r="B26" s="55">
        <v>1</v>
      </c>
      <c r="C26" s="55">
        <v>1</v>
      </c>
      <c r="D26" s="122">
        <f>((('[2]KENSINGTON LEAN TO'!AU26*'[2]MARK UP FOR RETAIL'!$D$9)*'[2]MARK UP FOR RETAIL'!$D$11)*'[2]MARK UP FOR RETAIL'!$D$5)+'[2]MARK UP FOR RETAIL'!$G$5</f>
        <v>865.08</v>
      </c>
      <c r="E26" s="122">
        <f>((('[2]KENSINGTON LEAN TO'!AV26*'[2]MARK UP FOR RETAIL'!$D$9)*'[2]MARK UP FOR RETAIL'!$D$11)*'[2]MARK UP FOR RETAIL'!$D$5)+'[2]MARK UP FOR RETAIL'!$G$5</f>
        <v>1597.3200000000002</v>
      </c>
      <c r="F26" s="122">
        <f>((('[2]KENSINGTON LEAN TO'!AW26*'[2]MARK UP FOR RETAIL'!$D$9)*'[2]MARK UP FOR RETAIL'!$D$11)*'[2]MARK UP FOR RETAIL'!$D$5)+'[2]MARK UP FOR RETAIL'!$G$5</f>
        <v>1702.6200000000001</v>
      </c>
      <c r="G26" s="122">
        <f>(('[2]KENSINGTON LEAN TO'!AX26*'[2]MARK UP FOR RETAIL'!$D$9)*'[2]MARK UP FOR RETAIL'!$D$11)*'[2]MARK UP FOR RETAIL'!$D$5</f>
        <v>123.12000000000002</v>
      </c>
      <c r="H26" s="122">
        <f>(('[2]KENSINGTON LEAN TO'!AY26*'[2]MARK UP FOR RETAIL'!$D$10)*'[2]MARK UP FOR RETAIL'!$D$11)*'[2]MARK UP FOR RETAIL'!$D$7</f>
        <v>152.28</v>
      </c>
      <c r="I26" s="122">
        <f>('[2]KENSINGTON LEAN TO'!AZ26*'[2]MARK UP FOR RETAIL'!$D$11)*'[2]MARK UP FOR RETAIL'!$D$5</f>
        <v>317.52</v>
      </c>
      <c r="J26" s="390"/>
      <c r="K26" s="423">
        <f>('[2]KENSINGTON LEAN TO'!BB26*'[2]MARK UP FOR RETAIL'!$D$11)*'[2]MARK UP FOR RETAIL'!$D$5</f>
        <v>392.04</v>
      </c>
      <c r="L26" s="424"/>
      <c r="M26" s="423">
        <f>('[2]KENSINGTON LEAN TO'!BD26*'[2]MARK UP FOR RETAIL'!$D$11)*'[2]MARK UP FOR RETAIL'!$D$5</f>
        <v>100.44</v>
      </c>
      <c r="N26" s="424"/>
    </row>
    <row r="27" spans="1:14" ht="15.75">
      <c r="A27" s="62" t="s">
        <v>315</v>
      </c>
      <c r="B27" s="55">
        <v>1</v>
      </c>
      <c r="C27" s="55">
        <v>1</v>
      </c>
      <c r="D27" s="122">
        <f>((('[2]KENSINGTON LEAN TO'!AU27*'[2]MARK UP FOR RETAIL'!$D$9)*'[2]MARK UP FOR RETAIL'!$D$11)*'[2]MARK UP FOR RETAIL'!$D$5)+'[2]MARK UP FOR RETAIL'!$G$5</f>
        <v>989.81999999999994</v>
      </c>
      <c r="E27" s="122">
        <f>((('[2]KENSINGTON LEAN TO'!AV27*'[2]MARK UP FOR RETAIL'!$D$9)*'[2]MARK UP FOR RETAIL'!$D$11)*'[2]MARK UP FOR RETAIL'!$D$5)+'[2]MARK UP FOR RETAIL'!$G$5</f>
        <v>1801.4399999999998</v>
      </c>
      <c r="F27" s="122">
        <f>((('[2]KENSINGTON LEAN TO'!AW27*'[2]MARK UP FOR RETAIL'!$D$9)*'[2]MARK UP FOR RETAIL'!$D$11)*'[2]MARK UP FOR RETAIL'!$D$5)+'[2]MARK UP FOR RETAIL'!$G$5</f>
        <v>1922.94</v>
      </c>
      <c r="G27" s="122">
        <f>(('[2]KENSINGTON LEAN TO'!AX27*'[2]MARK UP FOR RETAIL'!$D$9)*'[2]MARK UP FOR RETAIL'!$D$11)*'[2]MARK UP FOR RETAIL'!$D$5</f>
        <v>132.84</v>
      </c>
      <c r="H27" s="122">
        <f>(('[2]KENSINGTON LEAN TO'!AY27*'[2]MARK UP FOR RETAIL'!$D$10)*'[2]MARK UP FOR RETAIL'!$D$11)*'[2]MARK UP FOR RETAIL'!$D$7</f>
        <v>163.62</v>
      </c>
      <c r="I27" s="122">
        <f>('[2]KENSINGTON LEAN TO'!AZ27*'[2]MARK UP FOR RETAIL'!$D$11)*'[2]MARK UP FOR RETAIL'!$D$5</f>
        <v>353.15999999999997</v>
      </c>
      <c r="J27" s="390"/>
      <c r="K27" s="423">
        <f>('[2]KENSINGTON LEAN TO'!BB27*'[2]MARK UP FOR RETAIL'!$D$11)*'[2]MARK UP FOR RETAIL'!$D$5</f>
        <v>429.3</v>
      </c>
      <c r="L27" s="424"/>
      <c r="M27" s="423">
        <f>('[2]KENSINGTON LEAN TO'!BD27*'[2]MARK UP FOR RETAIL'!$D$11)*'[2]MARK UP FOR RETAIL'!$D$5</f>
        <v>105.30000000000001</v>
      </c>
      <c r="N27" s="424"/>
    </row>
    <row r="28" spans="1:14" ht="15.75">
      <c r="A28" s="62" t="s">
        <v>316</v>
      </c>
      <c r="B28" s="55">
        <v>2</v>
      </c>
      <c r="C28" s="55">
        <v>1</v>
      </c>
      <c r="D28" s="122">
        <f>((('[2]KENSINGTON LEAN TO'!AU28*'[2]MARK UP FOR RETAIL'!$D$9)*'[2]MARK UP FOR RETAIL'!$D$11)*'[2]MARK UP FOR RETAIL'!$D$5)+'[2]MARK UP FOR RETAIL'!$G$5</f>
        <v>1169.6400000000001</v>
      </c>
      <c r="E28" s="122">
        <f>((('[2]KENSINGTON LEAN TO'!AV28*'[2]MARK UP FOR RETAIL'!$D$9)*'[2]MARK UP FOR RETAIL'!$D$11)*'[2]MARK UP FOR RETAIL'!$D$5)+'[2]MARK UP FOR RETAIL'!$G$5</f>
        <v>2042.8200000000002</v>
      </c>
      <c r="F28" s="122">
        <f>((('[2]KENSINGTON LEAN TO'!AW28*'[2]MARK UP FOR RETAIL'!$D$9)*'[2]MARK UP FOR RETAIL'!$D$11)*'[2]MARK UP FOR RETAIL'!$D$5)+'[2]MARK UP FOR RETAIL'!$G$5</f>
        <v>2177.2800000000002</v>
      </c>
      <c r="G28" s="122">
        <f>(('[2]KENSINGTON LEAN TO'!AX28*'[2]MARK UP FOR RETAIL'!$D$9)*'[2]MARK UP FOR RETAIL'!$D$11)*'[2]MARK UP FOR RETAIL'!$D$5</f>
        <v>149.04</v>
      </c>
      <c r="H28" s="122">
        <f>(('[2]KENSINGTON LEAN TO'!AY28*'[2]MARK UP FOR RETAIL'!$D$10)*'[2]MARK UP FOR RETAIL'!$D$11)*'[2]MARK UP FOR RETAIL'!$D$7</f>
        <v>176.57999999999998</v>
      </c>
      <c r="I28" s="122">
        <f>('[2]KENSINGTON LEAN TO'!AZ28*'[2]MARK UP FOR RETAIL'!$D$11)*'[2]MARK UP FOR RETAIL'!$D$5</f>
        <v>383.94</v>
      </c>
      <c r="J28" s="390"/>
      <c r="K28" s="423">
        <f>('[2]KENSINGTON LEAN TO'!BB28*'[2]MARK UP FOR RETAIL'!$D$11)*'[2]MARK UP FOR RETAIL'!$D$5</f>
        <v>503.82</v>
      </c>
      <c r="L28" s="424"/>
      <c r="M28" s="423">
        <f>('[2]KENSINGTON LEAN TO'!BD28*'[2]MARK UP FOR RETAIL'!$D$11)*'[2]MARK UP FOR RETAIL'!$D$5</f>
        <v>115.02000000000001</v>
      </c>
      <c r="N28" s="424"/>
    </row>
    <row r="29" spans="1:14" ht="15.75">
      <c r="A29" s="62" t="s">
        <v>317</v>
      </c>
      <c r="B29" s="55">
        <v>2</v>
      </c>
      <c r="C29" s="55">
        <v>1</v>
      </c>
      <c r="D29" s="122">
        <f>((('[2]KENSINGTON LEAN TO'!AU29*'[2]MARK UP FOR RETAIL'!$D$9)*'[2]MARK UP FOR RETAIL'!$D$11)*'[2]MARK UP FOR RETAIL'!$D$5)+'[2]MARK UP FOR RETAIL'!$G$5</f>
        <v>1313.82</v>
      </c>
      <c r="E29" s="122">
        <f>((('[2]KENSINGTON LEAN TO'!AV29*'[2]MARK UP FOR RETAIL'!$D$9)*'[2]MARK UP FOR RETAIL'!$D$11)*'[2]MARK UP FOR RETAIL'!$D$5)+'[2]MARK UP FOR RETAIL'!$G$5</f>
        <v>2256.66</v>
      </c>
      <c r="F29" s="122">
        <f>((('[2]KENSINGTON LEAN TO'!AW29*'[2]MARK UP FOR RETAIL'!$D$9)*'[2]MARK UP FOR RETAIL'!$D$11)*'[2]MARK UP FOR RETAIL'!$D$5)+'[2]MARK UP FOR RETAIL'!$G$5</f>
        <v>2402.46</v>
      </c>
      <c r="G29" s="122">
        <f>(('[2]KENSINGTON LEAN TO'!AX29*'[2]MARK UP FOR RETAIL'!$D$9)*'[2]MARK UP FOR RETAIL'!$D$11)*'[2]MARK UP FOR RETAIL'!$D$5</f>
        <v>162</v>
      </c>
      <c r="H29" s="122">
        <f>(('[2]KENSINGTON LEAN TO'!AY29*'[2]MARK UP FOR RETAIL'!$D$10)*'[2]MARK UP FOR RETAIL'!$D$11)*'[2]MARK UP FOR RETAIL'!$D$7</f>
        <v>189.54000000000002</v>
      </c>
      <c r="I29" s="122">
        <f>('[2]KENSINGTON LEAN TO'!AZ29*'[2]MARK UP FOR RETAIL'!$D$11)*'[2]MARK UP FOR RETAIL'!$D$5</f>
        <v>413.1</v>
      </c>
      <c r="J29" s="390"/>
      <c r="K29" s="423">
        <f>('[2]KENSINGTON LEAN TO'!BB29*'[2]MARK UP FOR RETAIL'!$D$11)*'[2]MARK UP FOR RETAIL'!$D$5</f>
        <v>542.70000000000005</v>
      </c>
      <c r="L29" s="424"/>
      <c r="M29" s="423">
        <f>('[2]KENSINGTON LEAN TO'!BD29*'[2]MARK UP FOR RETAIL'!$D$11)*'[2]MARK UP FOR RETAIL'!$D$5</f>
        <v>123.12000000000002</v>
      </c>
      <c r="N29" s="424"/>
    </row>
    <row r="30" spans="1:14" ht="15.75">
      <c r="A30" s="62" t="s">
        <v>318</v>
      </c>
      <c r="B30" s="55">
        <v>3</v>
      </c>
      <c r="C30" s="55">
        <v>1</v>
      </c>
      <c r="D30" s="122">
        <f>((('[2]KENSINGTON LEAN TO'!AU30*'[2]MARK UP FOR RETAIL'!$D$9)*'[2]MARK UP FOR RETAIL'!$D$11)*'[2]MARK UP FOR RETAIL'!$D$5)+'[2]MARK UP FOR RETAIL'!$G$5</f>
        <v>1508.2200000000003</v>
      </c>
      <c r="E30" s="122">
        <f>((('[2]KENSINGTON LEAN TO'!AV30*'[2]MARK UP FOR RETAIL'!$D$9)*'[2]MARK UP FOR RETAIL'!$D$11)*'[2]MARK UP FOR RETAIL'!$D$5)+'[2]MARK UP FOR RETAIL'!$G$5</f>
        <v>2528.8199999999997</v>
      </c>
      <c r="F30" s="122">
        <f>((('[2]KENSINGTON LEAN TO'!AW30*'[2]MARK UP FOR RETAIL'!$D$9)*'[2]MARK UP FOR RETAIL'!$D$11)*'[2]MARK UP FOR RETAIL'!$D$5)+'[2]MARK UP FOR RETAIL'!$G$5</f>
        <v>2690.8199999999997</v>
      </c>
      <c r="G30" s="122">
        <f>(('[2]KENSINGTON LEAN TO'!AX30*'[2]MARK UP FOR RETAIL'!$D$9)*'[2]MARK UP FOR RETAIL'!$D$11)*'[2]MARK UP FOR RETAIL'!$D$5</f>
        <v>176.57999999999998</v>
      </c>
      <c r="H30" s="122">
        <f>(('[2]KENSINGTON LEAN TO'!AY30*'[2]MARK UP FOR RETAIL'!$D$10)*'[2]MARK UP FOR RETAIL'!$D$11)*'[2]MARK UP FOR RETAIL'!$D$7</f>
        <v>199.26000000000002</v>
      </c>
      <c r="I30" s="122">
        <f>('[2]KENSINGTON LEAN TO'!AZ30*'[2]MARK UP FOR RETAIL'!$D$11)*'[2]MARK UP FOR RETAIL'!$D$5</f>
        <v>447.12</v>
      </c>
      <c r="J30" s="390"/>
      <c r="K30" s="423">
        <f>('[2]KENSINGTON LEAN TO'!BB30*'[2]MARK UP FOR RETAIL'!$D$11)*'[2]MARK UP FOR RETAIL'!$D$5</f>
        <v>618.84</v>
      </c>
      <c r="L30" s="424"/>
      <c r="M30" s="423">
        <f>('[2]KENSINGTON LEAN TO'!BD30*'[2]MARK UP FOR RETAIL'!$D$11)*'[2]MARK UP FOR RETAIL'!$D$5</f>
        <v>131.22</v>
      </c>
      <c r="N30" s="424"/>
    </row>
    <row r="31" spans="1:14" ht="15.75">
      <c r="A31" s="62" t="s">
        <v>319</v>
      </c>
      <c r="B31" s="55">
        <v>3</v>
      </c>
      <c r="C31" s="55">
        <v>1</v>
      </c>
      <c r="D31" s="122">
        <f>((('[2]KENSINGTON LEAN TO'!AU31*'[2]MARK UP FOR RETAIL'!$D$9)*'[2]MARK UP FOR RETAIL'!$D$11)*'[2]MARK UP FOR RETAIL'!$D$5)+'[2]MARK UP FOR RETAIL'!$G$5</f>
        <v>1665.36</v>
      </c>
      <c r="E31" s="122">
        <f>((('[2]KENSINGTON LEAN TO'!AV31*'[2]MARK UP FOR RETAIL'!$D$9)*'[2]MARK UP FOR RETAIL'!$D$11)*'[2]MARK UP FOR RETAIL'!$D$5)+'[2]MARK UP FOR RETAIL'!$G$5</f>
        <v>2872.26</v>
      </c>
      <c r="F31" s="122">
        <f>((('[2]KENSINGTON LEAN TO'!AW31*'[2]MARK UP FOR RETAIL'!$D$9)*'[2]MARK UP FOR RETAIL'!$D$11)*'[2]MARK UP FOR RETAIL'!$D$5)+'[2]MARK UP FOR RETAIL'!$G$5</f>
        <v>3056.9400000000005</v>
      </c>
      <c r="G31" s="122">
        <f>(('[2]KENSINGTON LEAN TO'!AX31*'[2]MARK UP FOR RETAIL'!$D$9)*'[2]MARK UP FOR RETAIL'!$D$11)*'[2]MARK UP FOR RETAIL'!$D$5</f>
        <v>199.26000000000002</v>
      </c>
      <c r="H31" s="122">
        <f>(('[2]KENSINGTON LEAN TO'!AY31*'[2]MARK UP FOR RETAIL'!$D$10)*'[2]MARK UP FOR RETAIL'!$D$11)*'[2]MARK UP FOR RETAIL'!$D$7</f>
        <v>210.60000000000002</v>
      </c>
      <c r="I31" s="122">
        <f>('[2]KENSINGTON LEAN TO'!AZ31*'[2]MARK UP FOR RETAIL'!$D$11)*'[2]MARK UP FOR RETAIL'!$D$5</f>
        <v>476.28000000000003</v>
      </c>
      <c r="J31" s="390"/>
      <c r="K31" s="423">
        <f>('[2]KENSINGTON LEAN TO'!BB31*'[2]MARK UP FOR RETAIL'!$D$11)*'[2]MARK UP FOR RETAIL'!$D$5</f>
        <v>654.48</v>
      </c>
      <c r="L31" s="424"/>
      <c r="M31" s="423">
        <f>('[2]KENSINGTON LEAN TO'!BD31*'[2]MARK UP FOR RETAIL'!$D$11)*'[2]MARK UP FOR RETAIL'!$D$5</f>
        <v>139.32000000000002</v>
      </c>
      <c r="N31" s="424"/>
    </row>
    <row r="32" spans="1:14" ht="27.75" customHeight="1">
      <c r="A32" s="434" t="s">
        <v>309</v>
      </c>
      <c r="B32" s="434"/>
      <c r="C32" s="434"/>
      <c r="D32" s="423">
        <f>(('[2]KENSINGTON LEAN TO'!AU32*'[2]MARK UP FOR RETAIL'!$D$10)*'[2]MARK UP FOR RETAIL'!$D$11)*'[2]MARK UP FOR RETAIL'!$D$5</f>
        <v>103.68</v>
      </c>
      <c r="E32" s="435"/>
      <c r="F32" s="424"/>
      <c r="G32" s="122" t="s">
        <v>25</v>
      </c>
      <c r="H32" s="122">
        <f>(('[2]KENSINGTON LEAN TO'!AY32*'[2]MARK UP FOR RETAIL'!$D$10)*'[2]MARK UP FOR RETAIL'!$D$11)*'[2]MARK UP FOR RETAIL'!$D$7</f>
        <v>24.3</v>
      </c>
      <c r="I32" s="122" t="s">
        <v>25</v>
      </c>
      <c r="J32" s="390"/>
      <c r="K32" s="423">
        <f>('[2]KENSINGTON LEAN TO'!BB32*'[2]MARK UP FOR RETAIL'!$D$11)*'[2]MARK UP FOR RETAIL'!$D$5</f>
        <v>45.360000000000007</v>
      </c>
      <c r="L32" s="424"/>
      <c r="M32" s="423" t="s">
        <v>25</v>
      </c>
      <c r="N32" s="424"/>
    </row>
    <row r="33" spans="1:14" ht="30" customHeight="1">
      <c r="A33" s="434" t="s">
        <v>310</v>
      </c>
      <c r="B33" s="434"/>
      <c r="C33" s="434"/>
      <c r="D33" s="122">
        <f>(('[2]KENSINGTON LEAN TO'!AU33*'[2]MARK UP FOR RETAIL'!$D$9)*'[2]MARK UP FOR RETAIL'!$D$11)*'[2]MARK UP FOR RETAIL'!$D$5</f>
        <v>220.32</v>
      </c>
      <c r="E33" s="122">
        <f>(('[2]KENSINGTON LEAN TO'!AV33*'[2]MARK UP FOR RETAIL'!$D$9)*'[2]MARK UP FOR RETAIL'!$D$11)*'[2]MARK UP FOR RETAIL'!$D$5</f>
        <v>398.52000000000004</v>
      </c>
      <c r="F33" s="122">
        <f>(('[2]KENSINGTON LEAN TO'!AW33*'[2]MARK UP FOR RETAIL'!$D$9)*'[2]MARK UP FOR RETAIL'!$D$11)*'[2]MARK UP FOR RETAIL'!$D$5</f>
        <v>422.82</v>
      </c>
      <c r="G33" s="122">
        <f>(('[2]KENSINGTON LEAN TO'!AX33*'[2]MARK UP FOR RETAIL'!$D$9)*'[2]MARK UP FOR RETAIL'!$D$11)*'[2]MARK UP FOR RETAIL'!$D$5</f>
        <v>42.120000000000005</v>
      </c>
      <c r="H33" s="122">
        <f>(('[2]KENSINGTON LEAN TO'!AY33*'[2]MARK UP FOR RETAIL'!$D$10)*'[2]MARK UP FOR RETAIL'!$D$11)*'[2]MARK UP FOR RETAIL'!$D$7</f>
        <v>37.26</v>
      </c>
      <c r="I33" s="122">
        <f>('[2]KENSINGTON LEAN TO'!AZ33*'[2]MARK UP FOR RETAIL'!$D$11)*'[2]MARK UP FOR RETAIL'!$D$5</f>
        <v>63.18</v>
      </c>
      <c r="J33" s="390"/>
      <c r="K33" s="423">
        <f>('[2]KENSINGTON LEAN TO'!BB33*'[2]MARK UP FOR RETAIL'!$D$11)*'[2]MARK UP FOR RETAIL'!$D$5</f>
        <v>92.339999999999989</v>
      </c>
      <c r="L33" s="424"/>
      <c r="M33" s="423">
        <f>('[2]KENSINGTON LEAN TO'!BD33*'[2]MARK UP FOR RETAIL'!$D$11)*'[2]MARK UP FOR RETAIL'!$D$5</f>
        <v>30.780000000000005</v>
      </c>
      <c r="N33" s="424"/>
    </row>
    <row r="34" spans="1:14" ht="15.75">
      <c r="A34" s="341" t="s">
        <v>27</v>
      </c>
      <c r="B34" s="342"/>
      <c r="C34" s="343"/>
      <c r="D34" s="18">
        <f>(('[2]KENSINGTON LEAN TO'!AU34*'[2]MARK UP FOR RETAIL'!$D$9)*'[2]MARK UP FOR RETAIL'!$D$11)*'[2]MARK UP FOR RETAIL'!$D$5</f>
        <v>-59.940000000000005</v>
      </c>
      <c r="E34" s="18">
        <f>(('[2]KENSINGTON LEAN TO'!AV34*'[2]MARK UP FOR RETAIL'!$D$9)*'[2]MARK UP FOR RETAIL'!$D$11)*'[2]MARK UP FOR RETAIL'!$D$5</f>
        <v>-189.54000000000002</v>
      </c>
      <c r="F34" s="18">
        <f>(('[2]KENSINGTON LEAN TO'!AW34*'[2]MARK UP FOR RETAIL'!$D$9)*'[2]MARK UP FOR RETAIL'!$D$11)*'[2]MARK UP FOR RETAIL'!$D$5</f>
        <v>-199.26000000000002</v>
      </c>
      <c r="G34" s="20">
        <f>(('[2]KENSINGTON LEAN TO'!AX34*'[2]MARK UP FOR RETAIL'!$D$9)*'[2]MARK UP FOR RETAIL'!$D$11)*'[2]MARK UP FOR RETAIL'!$D$5</f>
        <v>-25.92</v>
      </c>
      <c r="H34" s="20">
        <f>(('[2]KENSINGTON LEAN TO'!AY34*'[2]MARK UP FOR RETAIL'!$D$10)*'[2]MARK UP FOR RETAIL'!$D$11)*'[2]MARK UP FOR RETAIL'!$D$7</f>
        <v>-16.200000000000003</v>
      </c>
      <c r="I34" s="20"/>
      <c r="J34" s="391"/>
      <c r="K34" s="439">
        <f>('[2]KENSINGTON LEAN TO'!BB34*'[2]MARK UP FOR RETAIL'!$D$11)*'[2]MARK UP FOR RETAIL'!$D$5</f>
        <v>-30.780000000000005</v>
      </c>
      <c r="L34" s="440"/>
      <c r="M34" s="439">
        <f>('[2]KENSINGTON LEAN TO'!BD34*'[2]MARK UP FOR RETAIL'!$D$11)*'[2]MARK UP FOR RETAIL'!$D$5</f>
        <v>-17.82</v>
      </c>
      <c r="N34" s="440"/>
    </row>
    <row r="35" spans="1:14" ht="20.25">
      <c r="A35" s="694"/>
      <c r="B35" s="694"/>
      <c r="C35" s="694"/>
      <c r="D35" s="14"/>
      <c r="E35" s="14"/>
      <c r="F35" s="14"/>
      <c r="G35" s="14"/>
      <c r="H35" s="14"/>
      <c r="I35" s="14"/>
      <c r="J35" s="14"/>
      <c r="K35" s="14"/>
      <c r="L35" s="13"/>
      <c r="M35" s="13"/>
      <c r="N35" s="13"/>
    </row>
    <row r="36" spans="1:14">
      <c r="A36" s="179" t="s">
        <v>320</v>
      </c>
      <c r="B36" s="21"/>
      <c r="C36" s="2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.75">
      <c r="A37" s="689" t="s">
        <v>268</v>
      </c>
      <c r="B37" s="689"/>
      <c r="C37" s="689"/>
      <c r="D37" s="198">
        <f>(('[2]KENSINGTON LEAN TO'!AU37*'[2]MARK UP FOR RETAIL'!$D$10)*'[2]MARK UP FOR RETAIL'!$D$11)*'[2]MARK UP FOR RETAIL'!$D$7</f>
        <v>56.7</v>
      </c>
      <c r="E37" s="165"/>
      <c r="F37" s="165"/>
      <c r="G37" s="45"/>
      <c r="H37" s="45"/>
      <c r="I37" s="45"/>
      <c r="J37" s="45"/>
      <c r="K37" s="45"/>
      <c r="L37" s="45"/>
      <c r="M37" s="45"/>
      <c r="N37" s="13"/>
    </row>
    <row r="38" spans="1:14" ht="15" customHeight="1">
      <c r="A38" s="649" t="s">
        <v>321</v>
      </c>
      <c r="B38" s="649"/>
      <c r="C38" s="649"/>
      <c r="D38" s="649"/>
      <c r="E38" s="681"/>
      <c r="F38" s="682"/>
      <c r="G38" s="617" t="s">
        <v>270</v>
      </c>
      <c r="H38" s="650"/>
      <c r="I38" s="650"/>
      <c r="J38" s="650"/>
      <c r="K38" s="650"/>
      <c r="L38" s="650"/>
      <c r="M38" s="650"/>
      <c r="N38" s="651"/>
    </row>
    <row r="39" spans="1:14" ht="15.75">
      <c r="A39" s="681" t="s">
        <v>271</v>
      </c>
      <c r="B39" s="681"/>
      <c r="C39" s="681"/>
      <c r="D39" s="681"/>
      <c r="E39" s="681"/>
      <c r="F39" s="691"/>
      <c r="G39" s="690" t="s">
        <v>272</v>
      </c>
      <c r="H39" s="445"/>
      <c r="I39" s="122">
        <f>(('[2]KENSINGTON LEAN TO'!AZ39*'[2]MARK UP FOR RETAIL'!$D$10)*'[2]MARK UP FOR RETAIL'!$D$11)*'[2]MARK UP FOR RETAIL'!$D$7</f>
        <v>174.96</v>
      </c>
      <c r="J39" s="171"/>
      <c r="K39" s="172"/>
      <c r="L39" s="444" t="s">
        <v>273</v>
      </c>
      <c r="M39" s="445"/>
      <c r="N39" s="122">
        <f>(('[2]KENSINGTON LEAN TO'!BE39*'[2]MARK UP FOR RETAIL'!$D$10)*'[2]MARK UP FOR RETAIL'!$D$11)*'[2]MARK UP FOR RETAIL'!$D$7</f>
        <v>289.98</v>
      </c>
    </row>
    <row r="40" spans="1:14" ht="15" customHeight="1">
      <c r="A40" s="692" t="s">
        <v>322</v>
      </c>
      <c r="B40" s="692"/>
      <c r="C40" s="692"/>
      <c r="D40" s="692"/>
      <c r="E40" s="692"/>
      <c r="F40" s="692"/>
      <c r="G40" s="692"/>
      <c r="H40" s="692"/>
      <c r="I40" s="692"/>
      <c r="J40" s="692"/>
      <c r="K40" s="692"/>
      <c r="L40" s="692"/>
      <c r="M40" s="692"/>
      <c r="N40" s="692"/>
    </row>
    <row r="41" spans="1:14" ht="15" customHeight="1">
      <c r="A41" s="693"/>
      <c r="B41" s="693"/>
      <c r="C41" s="693"/>
      <c r="D41" s="693"/>
      <c r="E41" s="693"/>
      <c r="F41" s="693"/>
      <c r="G41" s="693"/>
      <c r="H41" s="693"/>
      <c r="I41" s="693"/>
      <c r="J41" s="693"/>
      <c r="K41" s="693"/>
      <c r="L41" s="693"/>
      <c r="M41" s="693"/>
      <c r="N41" s="693"/>
    </row>
    <row r="42" spans="1:14" ht="15" customHeight="1">
      <c r="A42" s="693"/>
      <c r="B42" s="693"/>
      <c r="C42" s="693"/>
      <c r="D42" s="693"/>
      <c r="E42" s="693"/>
      <c r="F42" s="693"/>
      <c r="G42" s="693"/>
      <c r="H42" s="693"/>
      <c r="I42" s="693"/>
      <c r="J42" s="693"/>
      <c r="K42" s="693"/>
      <c r="L42" s="693"/>
      <c r="M42" s="693"/>
      <c r="N42" s="693"/>
    </row>
  </sheetData>
  <mergeCells count="77">
    <mergeCell ref="M33:N33"/>
    <mergeCell ref="M30:N30"/>
    <mergeCell ref="M29:N29"/>
    <mergeCell ref="M28:N28"/>
    <mergeCell ref="M34:N34"/>
    <mergeCell ref="M32:N32"/>
    <mergeCell ref="M31:N31"/>
    <mergeCell ref="K34:L34"/>
    <mergeCell ref="K33:L33"/>
    <mergeCell ref="K32:L32"/>
    <mergeCell ref="K31:L31"/>
    <mergeCell ref="K30:L30"/>
    <mergeCell ref="K29:L29"/>
    <mergeCell ref="K28:L28"/>
    <mergeCell ref="K27:L27"/>
    <mergeCell ref="K26:L26"/>
    <mergeCell ref="M27:N27"/>
    <mergeCell ref="M26:N26"/>
    <mergeCell ref="M8:N8"/>
    <mergeCell ref="M15:N15"/>
    <mergeCell ref="K23:N23"/>
    <mergeCell ref="K25:L25"/>
    <mergeCell ref="K24:L24"/>
    <mergeCell ref="M14:N14"/>
    <mergeCell ref="M16:N16"/>
    <mergeCell ref="M25:N25"/>
    <mergeCell ref="M24:N24"/>
    <mergeCell ref="K9:L9"/>
    <mergeCell ref="M13:N13"/>
    <mergeCell ref="M12:N12"/>
    <mergeCell ref="M11:N11"/>
    <mergeCell ref="M10:N10"/>
    <mergeCell ref="M9:N9"/>
    <mergeCell ref="A33:C33"/>
    <mergeCell ref="A34:C34"/>
    <mergeCell ref="A35:C35"/>
    <mergeCell ref="K5:N5"/>
    <mergeCell ref="K8:L8"/>
    <mergeCell ref="K7:L7"/>
    <mergeCell ref="K6:L6"/>
    <mergeCell ref="M7:N7"/>
    <mergeCell ref="M6:N6"/>
    <mergeCell ref="K16:L16"/>
    <mergeCell ref="K15:L15"/>
    <mergeCell ref="K14:L14"/>
    <mergeCell ref="K13:L13"/>
    <mergeCell ref="K12:L12"/>
    <mergeCell ref="K11:L11"/>
    <mergeCell ref="K10:L10"/>
    <mergeCell ref="A40:N42"/>
    <mergeCell ref="A17:C17"/>
    <mergeCell ref="A1:N1"/>
    <mergeCell ref="A2:C4"/>
    <mergeCell ref="K2:N3"/>
    <mergeCell ref="D4:F4"/>
    <mergeCell ref="K4:L4"/>
    <mergeCell ref="M4:N4"/>
    <mergeCell ref="J5:J16"/>
    <mergeCell ref="A14:C14"/>
    <mergeCell ref="D14:F14"/>
    <mergeCell ref="A15:C15"/>
    <mergeCell ref="A16:C16"/>
    <mergeCell ref="J23:J34"/>
    <mergeCell ref="A32:C32"/>
    <mergeCell ref="D32:F32"/>
    <mergeCell ref="A37:C37"/>
    <mergeCell ref="G38:N38"/>
    <mergeCell ref="G39:H39"/>
    <mergeCell ref="L39:M39"/>
    <mergeCell ref="A38:F38"/>
    <mergeCell ref="A39:F39"/>
    <mergeCell ref="A19:N19"/>
    <mergeCell ref="A20:C22"/>
    <mergeCell ref="K20:N21"/>
    <mergeCell ref="D22:F22"/>
    <mergeCell ref="K22:L22"/>
    <mergeCell ref="M22:N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0" workbookViewId="0">
      <selection sqref="A1:I32"/>
    </sheetView>
  </sheetViews>
  <sheetFormatPr defaultRowHeight="15"/>
  <cols>
    <col min="5" max="6" width="16.5703125" customWidth="1"/>
    <col min="9" max="9" width="16" customWidth="1"/>
  </cols>
  <sheetData>
    <row r="1" spans="1:9" ht="37.5">
      <c r="A1" s="373" t="s">
        <v>49</v>
      </c>
      <c r="B1" s="374"/>
      <c r="C1" s="374"/>
      <c r="D1" s="374"/>
      <c r="E1" s="374"/>
      <c r="F1" s="374"/>
      <c r="G1" s="374"/>
      <c r="H1" s="374"/>
      <c r="I1" s="375"/>
    </row>
    <row r="2" spans="1:9" ht="37.5">
      <c r="A2" s="1"/>
      <c r="B2" s="1"/>
      <c r="C2" s="1"/>
      <c r="D2" s="1"/>
      <c r="E2" s="2"/>
      <c r="F2" s="2"/>
      <c r="G2" s="2"/>
      <c r="H2" s="2"/>
      <c r="I2" s="2"/>
    </row>
    <row r="3" spans="1:9" ht="37.5" customHeight="1">
      <c r="A3" s="301" t="s">
        <v>1</v>
      </c>
      <c r="B3" s="301"/>
      <c r="C3" s="301"/>
      <c r="D3" s="301"/>
      <c r="E3" s="2"/>
      <c r="F3" s="2"/>
      <c r="G3" s="2"/>
      <c r="H3" s="2"/>
      <c r="I3" s="2"/>
    </row>
    <row r="4" spans="1:9" ht="15" customHeight="1">
      <c r="A4" s="301"/>
      <c r="B4" s="301"/>
      <c r="C4" s="301"/>
      <c r="D4" s="301"/>
      <c r="E4" s="379" t="s">
        <v>50</v>
      </c>
      <c r="F4" s="380"/>
      <c r="G4" s="45"/>
      <c r="H4" s="372"/>
      <c r="I4" s="372"/>
    </row>
    <row r="5" spans="1:9" ht="15" customHeight="1">
      <c r="A5" s="302"/>
      <c r="B5" s="302"/>
      <c r="C5" s="302"/>
      <c r="D5" s="302"/>
      <c r="E5" s="381"/>
      <c r="F5" s="382"/>
      <c r="G5" s="14"/>
      <c r="H5" s="310"/>
      <c r="I5" s="310"/>
    </row>
    <row r="6" spans="1:9" ht="51">
      <c r="A6" s="15" t="s">
        <v>43</v>
      </c>
      <c r="B6" s="54" t="s">
        <v>507</v>
      </c>
      <c r="C6" s="54" t="s">
        <v>52</v>
      </c>
      <c r="D6" s="54" t="s">
        <v>6</v>
      </c>
      <c r="E6" s="54" t="s">
        <v>53</v>
      </c>
      <c r="F6" s="54" t="s">
        <v>54</v>
      </c>
      <c r="G6" s="376"/>
      <c r="H6" s="747" t="s">
        <v>506</v>
      </c>
      <c r="I6" s="748"/>
    </row>
    <row r="7" spans="1:9" ht="15.75" customHeight="1">
      <c r="A7" s="62" t="s">
        <v>17</v>
      </c>
      <c r="B7" s="55">
        <v>2</v>
      </c>
      <c r="C7" s="55">
        <v>1</v>
      </c>
      <c r="D7" s="365" t="s">
        <v>55</v>
      </c>
      <c r="E7" s="122">
        <f>((('[2]THE EDGE 400'!P7*'[2]MARK UP FOR RETAIL'!$D$11)*'[2]MARK UP FOR RETAIL'!$D$9)*'[2]MARK UP FOR RETAIL'!$D$5)+'[2]MARK UP FOR RETAIL'!$G$5</f>
        <v>1495.26</v>
      </c>
      <c r="F7" s="122">
        <f>((('[2]THE EDGE 400'!Q7*'[2]MARK UP FOR RETAIL'!$D$11)*'[2]MARK UP FOR RETAIL'!$D$9)*'[2]MARK UP FOR RETAIL'!$D$5)+'[2]MARK UP FOR RETAIL'!$G$5</f>
        <v>1722.06</v>
      </c>
      <c r="G7" s="377"/>
      <c r="H7" s="423">
        <f>('[2]THE EDGE 400'!S7*'[2]MARK UP FOR RETAIL'!$D$11)*'[2]MARK UP FOR RETAIL'!$D$5</f>
        <v>613.98</v>
      </c>
      <c r="I7" s="424"/>
    </row>
    <row r="8" spans="1:9" ht="15.75">
      <c r="A8" s="62" t="s">
        <v>18</v>
      </c>
      <c r="B8" s="55">
        <v>2</v>
      </c>
      <c r="C8" s="55">
        <v>1</v>
      </c>
      <c r="D8" s="365"/>
      <c r="E8" s="122">
        <f>((('[2]THE EDGE 400'!P8*'[2]MARK UP FOR RETAIL'!$D$11)*'[2]MARK UP FOR RETAIL'!$D$9)*'[2]MARK UP FOR RETAIL'!$D$5)+'[2]MARK UP FOR RETAIL'!$G$5</f>
        <v>1744.74</v>
      </c>
      <c r="F8" s="122">
        <f>((('[2]THE EDGE 400'!Q8*'[2]MARK UP FOR RETAIL'!$D$11)*'[2]MARK UP FOR RETAIL'!$D$9)*'[2]MARK UP FOR RETAIL'!$D$5)+'[2]MARK UP FOR RETAIL'!$G$5</f>
        <v>2007.18</v>
      </c>
      <c r="G8" s="377"/>
      <c r="H8" s="423">
        <f>('[2]THE EDGE 400'!S8*'[2]MARK UP FOR RETAIL'!$D$11)*'[2]MARK UP FOR RETAIL'!$D$5</f>
        <v>693.36000000000013</v>
      </c>
      <c r="I8" s="424"/>
    </row>
    <row r="9" spans="1:9" ht="15.75">
      <c r="A9" s="62" t="s">
        <v>19</v>
      </c>
      <c r="B9" s="55">
        <v>2</v>
      </c>
      <c r="C9" s="55">
        <v>1</v>
      </c>
      <c r="D9" s="365"/>
      <c r="E9" s="122">
        <f>((('[2]THE EDGE 400'!P9*'[2]MARK UP FOR RETAIL'!$D$11)*'[2]MARK UP FOR RETAIL'!$D$9)*'[2]MARK UP FOR RETAIL'!$D$5)+'[2]MARK UP FOR RETAIL'!$G$5</f>
        <v>1994.2200000000003</v>
      </c>
      <c r="F9" s="122">
        <f>((('[2]THE EDGE 400'!Q9*'[2]MARK UP FOR RETAIL'!$D$11)*'[2]MARK UP FOR RETAIL'!$D$9)*'[2]MARK UP FOR RETAIL'!$D$5)+'[2]MARK UP FOR RETAIL'!$G$5</f>
        <v>2292.3000000000002</v>
      </c>
      <c r="G9" s="377"/>
      <c r="H9" s="423">
        <f>('[2]THE EDGE 400'!S9*'[2]MARK UP FOR RETAIL'!$D$11)*'[2]MARK UP FOR RETAIL'!$D$5</f>
        <v>777.6</v>
      </c>
      <c r="I9" s="424"/>
    </row>
    <row r="10" spans="1:9" ht="15.75">
      <c r="A10" s="62" t="s">
        <v>20</v>
      </c>
      <c r="B10" s="55">
        <v>2</v>
      </c>
      <c r="C10" s="55">
        <v>1</v>
      </c>
      <c r="D10" s="365"/>
      <c r="E10" s="122">
        <f>((('[2]THE EDGE 400'!P10*'[2]MARK UP FOR RETAIL'!$D$11)*'[2]MARK UP FOR RETAIL'!$D$9)*'[2]MARK UP FOR RETAIL'!$D$5)+'[2]MARK UP FOR RETAIL'!$G$5</f>
        <v>2242.08</v>
      </c>
      <c r="F10" s="122">
        <f>((('[2]THE EDGE 400'!Q10*'[2]MARK UP FOR RETAIL'!$D$11)*'[2]MARK UP FOR RETAIL'!$D$9)*'[2]MARK UP FOR RETAIL'!$D$5)+'[2]MARK UP FOR RETAIL'!$G$5</f>
        <v>2577.42</v>
      </c>
      <c r="G10" s="377"/>
      <c r="H10" s="423">
        <f>('[2]THE EDGE 400'!S10*'[2]MARK UP FOR RETAIL'!$D$11)*'[2]MARK UP FOR RETAIL'!$D$5</f>
        <v>876.42</v>
      </c>
      <c r="I10" s="424"/>
    </row>
    <row r="11" spans="1:9" ht="15.75">
      <c r="A11" s="62" t="s">
        <v>21</v>
      </c>
      <c r="B11" s="55">
        <v>2</v>
      </c>
      <c r="C11" s="55">
        <v>1</v>
      </c>
      <c r="D11" s="365"/>
      <c r="E11" s="122">
        <f>((('[2]THE EDGE 400'!P11*'[2]MARK UP FOR RETAIL'!$D$11)*'[2]MARK UP FOR RETAIL'!$D$9)*'[2]MARK UP FOR RETAIL'!$D$5)+'[2]MARK UP FOR RETAIL'!$G$5</f>
        <v>2489.94</v>
      </c>
      <c r="F11" s="122">
        <f>((('[2]THE EDGE 400'!Q11*'[2]MARK UP FOR RETAIL'!$D$11)*'[2]MARK UP FOR RETAIL'!$D$9)*'[2]MARK UP FOR RETAIL'!$D$5)+'[2]MARK UP FOR RETAIL'!$G$5</f>
        <v>2864.16</v>
      </c>
      <c r="G11" s="377"/>
      <c r="H11" s="423">
        <f>('[2]THE EDGE 400'!S11*'[2]MARK UP FOR RETAIL'!$D$11)*'[2]MARK UP FOR RETAIL'!$D$5</f>
        <v>957.42</v>
      </c>
      <c r="I11" s="424"/>
    </row>
    <row r="12" spans="1:9" ht="15.75">
      <c r="A12" s="62" t="s">
        <v>22</v>
      </c>
      <c r="B12" s="55">
        <v>2</v>
      </c>
      <c r="C12" s="55">
        <v>1</v>
      </c>
      <c r="D12" s="365"/>
      <c r="E12" s="122">
        <f>((('[2]THE EDGE 400'!P12*'[2]MARK UP FOR RETAIL'!$D$11)*'[2]MARK UP FOR RETAIL'!$D$9)*'[2]MARK UP FOR RETAIL'!$D$5)+'[2]MARK UP FOR RETAIL'!$G$5</f>
        <v>2747.52</v>
      </c>
      <c r="F12" s="122">
        <f>((('[2]THE EDGE 400'!Q12*'[2]MARK UP FOR RETAIL'!$D$11)*'[2]MARK UP FOR RETAIL'!$D$9)*'[2]MARK UP FOR RETAIL'!$D$5)+'[2]MARK UP FOR RETAIL'!$G$5</f>
        <v>3160.62</v>
      </c>
      <c r="G12" s="377"/>
      <c r="H12" s="423">
        <f>('[2]THE EDGE 400'!S12*'[2]MARK UP FOR RETAIL'!$D$11)*'[2]MARK UP FOR RETAIL'!$D$5</f>
        <v>1048.1400000000001</v>
      </c>
      <c r="I12" s="424"/>
    </row>
    <row r="13" spans="1:9" ht="15.75">
      <c r="A13" s="62" t="s">
        <v>23</v>
      </c>
      <c r="B13" s="55">
        <v>2</v>
      </c>
      <c r="C13" s="55">
        <v>1</v>
      </c>
      <c r="D13" s="365"/>
      <c r="E13" s="122">
        <f>((('[2]THE EDGE 400'!P13*'[2]MARK UP FOR RETAIL'!$D$11)*'[2]MARK UP FOR RETAIL'!$D$9)*'[2]MARK UP FOR RETAIL'!$D$5)+'[2]MARK UP FOR RETAIL'!$G$5</f>
        <v>3009.96</v>
      </c>
      <c r="F13" s="122">
        <f>((('[2]THE EDGE 400'!Q13*'[2]MARK UP FOR RETAIL'!$D$11)*'[2]MARK UP FOR RETAIL'!$D$9)*'[2]MARK UP FOR RETAIL'!$D$5)+'[2]MARK UP FOR RETAIL'!$G$5</f>
        <v>3461.9400000000005</v>
      </c>
      <c r="G13" s="377"/>
      <c r="H13" s="423">
        <f>('[2]THE EDGE 400'!S13*'[2]MARK UP FOR RETAIL'!$D$11)*'[2]MARK UP FOR RETAIL'!$D$5</f>
        <v>1132.3800000000001</v>
      </c>
      <c r="I13" s="424"/>
    </row>
    <row r="14" spans="1:9" ht="15.75" customHeight="1">
      <c r="A14" s="378" t="s">
        <v>56</v>
      </c>
      <c r="B14" s="378"/>
      <c r="C14" s="378"/>
      <c r="D14" s="378"/>
      <c r="E14" s="335">
        <f>(('[2]THE EDGE 400'!P14*'[2]MARK UP FOR RETAIL'!$D$11)*'[2]MARK UP FOR RETAIL'!$D$9)*'[2]MARK UP FOR RETAIL'!$D$5</f>
        <v>281.88</v>
      </c>
      <c r="F14" s="337"/>
      <c r="G14" s="377"/>
      <c r="H14" s="423">
        <f>('[2]THE EDGE 400'!S14*'[2]MARK UP FOR RETAIL'!$D$11)*'[2]MARK UP FOR RETAIL'!$D$5</f>
        <v>139.32000000000002</v>
      </c>
      <c r="I14" s="424"/>
    </row>
    <row r="16" spans="1:9">
      <c r="A16" s="46"/>
      <c r="B16" s="46"/>
      <c r="C16" s="46"/>
      <c r="D16" s="46"/>
      <c r="E16" s="46"/>
      <c r="F16" s="46"/>
      <c r="G16" s="46"/>
      <c r="H16" s="46"/>
      <c r="I16" s="46"/>
    </row>
    <row r="17" spans="1:9" ht="15" customHeight="1">
      <c r="A17" s="370" t="s">
        <v>57</v>
      </c>
      <c r="B17" s="370"/>
      <c r="C17" s="370"/>
      <c r="D17" s="370"/>
      <c r="E17" s="370"/>
      <c r="F17" s="370"/>
      <c r="G17" s="370"/>
      <c r="H17" s="370"/>
      <c r="I17" s="370"/>
    </row>
    <row r="18" spans="1:9" ht="15" customHeight="1">
      <c r="A18" s="371"/>
      <c r="B18" s="371"/>
      <c r="C18" s="371"/>
      <c r="D18" s="371"/>
      <c r="E18" s="371"/>
      <c r="F18" s="371"/>
      <c r="G18" s="371"/>
      <c r="H18" s="371"/>
      <c r="I18" s="371"/>
    </row>
    <row r="19" spans="1:9" ht="15" customHeight="1">
      <c r="A19" s="371"/>
      <c r="B19" s="371"/>
      <c r="C19" s="371"/>
      <c r="D19" s="371"/>
      <c r="E19" s="371"/>
      <c r="F19" s="371"/>
      <c r="G19" s="371"/>
      <c r="H19" s="371"/>
      <c r="I19" s="371"/>
    </row>
    <row r="20" spans="1:9" ht="20.25">
      <c r="A20" s="47" t="s">
        <v>58</v>
      </c>
      <c r="B20" s="48"/>
      <c r="C20" s="48"/>
      <c r="D20" s="48"/>
      <c r="E20" s="48"/>
      <c r="F20" s="47"/>
      <c r="G20" s="49"/>
      <c r="H20" s="49"/>
      <c r="I20" s="49"/>
    </row>
    <row r="21" spans="1:9" ht="20.25">
      <c r="A21" s="47" t="s">
        <v>59</v>
      </c>
      <c r="B21" s="48"/>
      <c r="C21" s="48"/>
      <c r="D21" s="48"/>
      <c r="E21" s="48"/>
      <c r="F21" s="47"/>
      <c r="G21" s="49"/>
      <c r="H21" s="49"/>
      <c r="I21" s="49"/>
    </row>
    <row r="22" spans="1:9" ht="20.25">
      <c r="A22" s="50" t="s">
        <v>60</v>
      </c>
      <c r="B22" s="48"/>
      <c r="C22" s="48"/>
      <c r="D22" s="48"/>
      <c r="E22" s="48"/>
      <c r="F22" s="47"/>
      <c r="G22" s="49"/>
      <c r="H22" s="49"/>
      <c r="I22" s="49"/>
    </row>
    <row r="23" spans="1:9" ht="15.75">
      <c r="A23" s="50" t="s">
        <v>61</v>
      </c>
      <c r="B23" s="51"/>
      <c r="C23" s="51"/>
      <c r="D23" s="52"/>
      <c r="E23" s="52"/>
      <c r="F23" s="50"/>
      <c r="G23" s="45"/>
      <c r="H23" s="45"/>
      <c r="I23" s="45"/>
    </row>
    <row r="24" spans="1:9" ht="15.75">
      <c r="A24" s="50" t="s">
        <v>497</v>
      </c>
      <c r="B24" s="51"/>
      <c r="C24" s="51"/>
      <c r="D24" s="52"/>
      <c r="E24" s="52"/>
      <c r="F24" s="50"/>
      <c r="G24" s="45"/>
      <c r="H24" s="45"/>
      <c r="I24" s="45"/>
    </row>
    <row r="25" spans="1:9" ht="15.75">
      <c r="A25" s="50" t="s">
        <v>62</v>
      </c>
      <c r="B25" s="51"/>
      <c r="C25" s="51"/>
      <c r="D25" s="52"/>
      <c r="E25" s="52"/>
      <c r="F25" s="50"/>
      <c r="G25" s="45"/>
      <c r="H25" s="45"/>
      <c r="I25" s="45"/>
    </row>
    <row r="26" spans="1:9" ht="15.75">
      <c r="A26" s="50" t="s">
        <v>63</v>
      </c>
    </row>
    <row r="27" spans="1:9" ht="15.75">
      <c r="A27" s="50" t="s">
        <v>64</v>
      </c>
    </row>
    <row r="30" spans="1:9" ht="15" customHeight="1">
      <c r="A30" s="369" t="s">
        <v>498</v>
      </c>
      <c r="B30" s="369"/>
      <c r="C30" s="369"/>
      <c r="D30" s="369"/>
      <c r="E30" s="369"/>
      <c r="F30" s="369"/>
      <c r="G30" s="369"/>
      <c r="H30" s="369"/>
      <c r="I30" s="369"/>
    </row>
    <row r="31" spans="1:9" ht="15" customHeight="1">
      <c r="A31" s="369"/>
      <c r="B31" s="369"/>
      <c r="C31" s="369"/>
      <c r="D31" s="369"/>
      <c r="E31" s="369"/>
      <c r="F31" s="369"/>
      <c r="G31" s="369"/>
      <c r="H31" s="369"/>
      <c r="I31" s="369"/>
    </row>
    <row r="32" spans="1:9" ht="15" customHeight="1">
      <c r="A32" s="369"/>
      <c r="B32" s="369"/>
      <c r="C32" s="369"/>
      <c r="D32" s="369"/>
      <c r="E32" s="369"/>
      <c r="F32" s="369"/>
      <c r="G32" s="369"/>
      <c r="H32" s="369"/>
      <c r="I32" s="369"/>
    </row>
  </sheetData>
  <mergeCells count="19">
    <mergeCell ref="H7:I7"/>
    <mergeCell ref="H14:I14"/>
    <mergeCell ref="H13:I13"/>
    <mergeCell ref="A30:I32"/>
    <mergeCell ref="A17:I19"/>
    <mergeCell ref="H4:I5"/>
    <mergeCell ref="A1:I1"/>
    <mergeCell ref="G6:G14"/>
    <mergeCell ref="D7:D13"/>
    <mergeCell ref="A14:D14"/>
    <mergeCell ref="E14:F14"/>
    <mergeCell ref="A3:D5"/>
    <mergeCell ref="E4:F5"/>
    <mergeCell ref="H6:I6"/>
    <mergeCell ref="H12:I12"/>
    <mergeCell ref="H11:I11"/>
    <mergeCell ref="H10:I10"/>
    <mergeCell ref="H9:I9"/>
    <mergeCell ref="H8:I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sqref="A1:R37"/>
    </sheetView>
  </sheetViews>
  <sheetFormatPr defaultRowHeight="15"/>
  <cols>
    <col min="1" max="16384" width="9.140625" style="10"/>
  </cols>
  <sheetData>
    <row r="1" spans="1:18" ht="45.75" customHeight="1">
      <c r="A1" s="696" t="s">
        <v>323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8"/>
    </row>
    <row r="2" spans="1:18" ht="15.75" customHeight="1">
      <c r="A2" s="686" t="s">
        <v>324</v>
      </c>
      <c r="B2" s="687"/>
      <c r="C2" s="687"/>
      <c r="D2" s="45"/>
      <c r="E2" s="99"/>
      <c r="F2" s="14"/>
      <c r="G2" s="14"/>
      <c r="H2" s="14"/>
      <c r="I2" s="14"/>
      <c r="J2" s="13"/>
      <c r="K2" s="14"/>
      <c r="L2" s="14"/>
      <c r="M2" s="14"/>
      <c r="N2" s="14"/>
      <c r="O2" s="14"/>
      <c r="P2" s="14"/>
      <c r="Q2" s="14"/>
      <c r="R2" s="14"/>
    </row>
    <row r="3" spans="1:18" ht="15" customHeight="1">
      <c r="A3" s="687"/>
      <c r="B3" s="687"/>
      <c r="C3" s="687"/>
      <c r="D3" s="379" t="s">
        <v>325</v>
      </c>
      <c r="E3" s="551"/>
      <c r="F3" s="14"/>
      <c r="G3" s="14"/>
      <c r="H3" s="14"/>
      <c r="I3" s="14"/>
      <c r="J3" s="13"/>
      <c r="K3" s="616" t="s">
        <v>222</v>
      </c>
      <c r="L3" s="616"/>
      <c r="M3" s="616"/>
      <c r="N3" s="616"/>
      <c r="O3" s="702" t="s">
        <v>326</v>
      </c>
      <c r="P3" s="702"/>
      <c r="Q3" s="702"/>
      <c r="R3" s="702"/>
    </row>
    <row r="4" spans="1:18" ht="15" customHeight="1">
      <c r="A4" s="687"/>
      <c r="B4" s="687"/>
      <c r="C4" s="687"/>
      <c r="D4" s="699"/>
      <c r="E4" s="700"/>
      <c r="F4" s="14"/>
      <c r="G4" s="14"/>
      <c r="H4" s="14"/>
      <c r="I4" s="14"/>
      <c r="J4" s="13"/>
      <c r="K4" s="616"/>
      <c r="L4" s="616"/>
      <c r="M4" s="616"/>
      <c r="N4" s="616"/>
      <c r="O4" s="702"/>
      <c r="P4" s="702"/>
      <c r="Q4" s="702"/>
      <c r="R4" s="702"/>
    </row>
    <row r="5" spans="1:18" ht="15.75" customHeight="1">
      <c r="A5" s="687"/>
      <c r="B5" s="687"/>
      <c r="C5" s="687"/>
      <c r="D5" s="552"/>
      <c r="E5" s="553"/>
      <c r="F5" s="63"/>
      <c r="G5" s="63"/>
      <c r="H5" s="160"/>
      <c r="I5" s="14"/>
      <c r="J5" s="199"/>
      <c r="K5" s="616"/>
      <c r="L5" s="616"/>
      <c r="M5" s="616"/>
      <c r="N5" s="616"/>
      <c r="O5" s="702"/>
      <c r="P5" s="702"/>
      <c r="Q5" s="702"/>
      <c r="R5" s="702"/>
    </row>
    <row r="6" spans="1:18" ht="47.25" customHeight="1">
      <c r="A6" s="161" t="s">
        <v>43</v>
      </c>
      <c r="B6" s="54" t="s">
        <v>5</v>
      </c>
      <c r="C6" s="54" t="s">
        <v>52</v>
      </c>
      <c r="D6" s="431" t="s">
        <v>8</v>
      </c>
      <c r="E6" s="705"/>
      <c r="F6" s="311" t="s">
        <v>327</v>
      </c>
      <c r="G6" s="312"/>
      <c r="H6" s="54" t="s">
        <v>10</v>
      </c>
      <c r="I6" s="16" t="s">
        <v>47</v>
      </c>
      <c r="J6" s="706"/>
      <c r="K6" s="885" t="s">
        <v>536</v>
      </c>
      <c r="L6" s="894"/>
      <c r="M6" s="894"/>
      <c r="N6" s="894"/>
      <c r="O6" s="894"/>
      <c r="P6" s="894"/>
      <c r="Q6" s="894"/>
      <c r="R6" s="895"/>
    </row>
    <row r="7" spans="1:18" ht="15.75">
      <c r="A7" s="62" t="s">
        <v>174</v>
      </c>
      <c r="B7" s="200">
        <v>1</v>
      </c>
      <c r="C7" s="200">
        <v>1</v>
      </c>
      <c r="D7" s="423">
        <f>((([2]K800!X7*'[2]MARK UP FOR RETAIL'!$D$9)*'[2]MARK UP FOR RETAIL'!$D$11)*'[2]MARK UP FOR RETAIL'!$D$5)+'[2]MARK UP FOR RETAIL'!$G$5</f>
        <v>1803.06</v>
      </c>
      <c r="E7" s="435"/>
      <c r="F7" s="703">
        <f>(([2]K800!Z7*'[2]MARK UP FOR RETAIL'!$D$9)*'[2]MARK UP FOR RETAIL'!$D$11)*'[2]MARK UP FOR RETAIL'!$D$5</f>
        <v>241.38</v>
      </c>
      <c r="G7" s="704"/>
      <c r="H7" s="201">
        <f>(([2]K800!AB7*'[2]MARK UP FOR RETAIL'!$D$10)*'[2]MARK UP FOR RETAIL'!$D$11)*'[2]MARK UP FOR RETAIL'!$D$7</f>
        <v>246.24000000000004</v>
      </c>
      <c r="I7" s="122">
        <f>([2]K800!AC7*'[2]MARK UP FOR RETAIL'!$D$11)*'[2]MARK UP FOR RETAIL'!$D$5</f>
        <v>317.52</v>
      </c>
      <c r="J7" s="707"/>
      <c r="K7" s="423">
        <f>([2]K800!AE7*'[2]MARK UP FOR RETAIL'!$D$11)*'[2]MARK UP FOR RETAIL'!$D$5</f>
        <v>460.08000000000004</v>
      </c>
      <c r="L7" s="435"/>
      <c r="M7" s="435"/>
      <c r="N7" s="424"/>
      <c r="O7" s="423">
        <f>([2]K800!AI7*'[2]MARK UP FOR RETAIL'!$D$11)*'[2]MARK UP FOR RETAIL'!$D$5</f>
        <v>113.4</v>
      </c>
      <c r="P7" s="435"/>
      <c r="Q7" s="435"/>
      <c r="R7" s="424"/>
    </row>
    <row r="8" spans="1:18" ht="15.75">
      <c r="A8" s="62" t="s">
        <v>175</v>
      </c>
      <c r="B8" s="200">
        <v>1</v>
      </c>
      <c r="C8" s="200">
        <v>1</v>
      </c>
      <c r="D8" s="423">
        <f>((([2]K800!X8*'[2]MARK UP FOR RETAIL'!$D$9)*'[2]MARK UP FOR RETAIL'!$D$11)*'[2]MARK UP FOR RETAIL'!$D$5)+'[2]MARK UP FOR RETAIL'!$G$5</f>
        <v>2118.96</v>
      </c>
      <c r="E8" s="435"/>
      <c r="F8" s="703">
        <f>(([2]K800!Z8*'[2]MARK UP FOR RETAIL'!$D$9)*'[2]MARK UP FOR RETAIL'!$D$11)*'[2]MARK UP FOR RETAIL'!$D$5</f>
        <v>255.96</v>
      </c>
      <c r="G8" s="704"/>
      <c r="H8" s="201">
        <f>(([2]K800!AB8*'[2]MARK UP FOR RETAIL'!$D$10)*'[2]MARK UP FOR RETAIL'!$D$11)*'[2]MARK UP FOR RETAIL'!$D$7</f>
        <v>272.16000000000003</v>
      </c>
      <c r="I8" s="122">
        <f>([2]K800!AC8*'[2]MARK UP FOR RETAIL'!$D$11)*'[2]MARK UP FOR RETAIL'!$D$5</f>
        <v>348.3</v>
      </c>
      <c r="J8" s="707"/>
      <c r="K8" s="423">
        <f>([2]K800!AE8*'[2]MARK UP FOR RETAIL'!$D$11)*'[2]MARK UP FOR RETAIL'!$D$5</f>
        <v>515.16</v>
      </c>
      <c r="L8" s="435"/>
      <c r="M8" s="435"/>
      <c r="N8" s="424"/>
      <c r="O8" s="423">
        <f>([2]K800!AI8*'[2]MARK UP FOR RETAIL'!$D$11)*'[2]MARK UP FOR RETAIL'!$D$5</f>
        <v>124.74</v>
      </c>
      <c r="P8" s="435"/>
      <c r="Q8" s="435"/>
      <c r="R8" s="424"/>
    </row>
    <row r="9" spans="1:18" ht="15.75">
      <c r="A9" s="62" t="s">
        <v>176</v>
      </c>
      <c r="B9" s="200">
        <v>1</v>
      </c>
      <c r="C9" s="200">
        <v>1</v>
      </c>
      <c r="D9" s="423">
        <f>((([2]K800!X9*'[2]MARK UP FOR RETAIL'!$D$9)*'[2]MARK UP FOR RETAIL'!$D$11)*'[2]MARK UP FOR RETAIL'!$D$5)+'[2]MARK UP FOR RETAIL'!$G$5</f>
        <v>2449.44</v>
      </c>
      <c r="E9" s="435"/>
      <c r="F9" s="703">
        <f>(([2]K800!Z9*'[2]MARK UP FOR RETAIL'!$D$9)*'[2]MARK UP FOR RETAIL'!$D$11)*'[2]MARK UP FOR RETAIL'!$D$5</f>
        <v>268.92</v>
      </c>
      <c r="G9" s="704"/>
      <c r="H9" s="201">
        <f>(([2]K800!AB9*'[2]MARK UP FOR RETAIL'!$D$10)*'[2]MARK UP FOR RETAIL'!$D$11)*'[2]MARK UP FOR RETAIL'!$D$7</f>
        <v>298.08</v>
      </c>
      <c r="I9" s="122">
        <f>([2]K800!AC9*'[2]MARK UP FOR RETAIL'!$D$11)*'[2]MARK UP FOR RETAIL'!$D$5</f>
        <v>385.56</v>
      </c>
      <c r="J9" s="707"/>
      <c r="K9" s="423">
        <f>([2]K800!AE9*'[2]MARK UP FOR RETAIL'!$D$11)*'[2]MARK UP FOR RETAIL'!$D$5</f>
        <v>575.1</v>
      </c>
      <c r="L9" s="435"/>
      <c r="M9" s="435"/>
      <c r="N9" s="424"/>
      <c r="O9" s="423">
        <f>([2]K800!AI9*'[2]MARK UP FOR RETAIL'!$D$11)*'[2]MARK UP FOR RETAIL'!$D$5</f>
        <v>137.70000000000002</v>
      </c>
      <c r="P9" s="435"/>
      <c r="Q9" s="435"/>
      <c r="R9" s="424"/>
    </row>
    <row r="10" spans="1:18" ht="15.75">
      <c r="A10" s="62" t="s">
        <v>177</v>
      </c>
      <c r="B10" s="200">
        <v>1</v>
      </c>
      <c r="C10" s="200">
        <v>1</v>
      </c>
      <c r="D10" s="423">
        <f>((([2]K800!X10*'[2]MARK UP FOR RETAIL'!$D$9)*'[2]MARK UP FOR RETAIL'!$D$11)*'[2]MARK UP FOR RETAIL'!$D$5)+'[2]MARK UP FOR RETAIL'!$G$5</f>
        <v>2805.84</v>
      </c>
      <c r="E10" s="435"/>
      <c r="F10" s="703">
        <f>(([2]K800!Z10*'[2]MARK UP FOR RETAIL'!$D$9)*'[2]MARK UP FOR RETAIL'!$D$11)*'[2]MARK UP FOR RETAIL'!$D$5</f>
        <v>281.88</v>
      </c>
      <c r="G10" s="704"/>
      <c r="H10" s="201">
        <f>(([2]K800!AB10*'[2]MARK UP FOR RETAIL'!$D$10)*'[2]MARK UP FOR RETAIL'!$D$11)*'[2]MARK UP FOR RETAIL'!$D$7</f>
        <v>325.62</v>
      </c>
      <c r="I10" s="122">
        <f>([2]K800!AC10*'[2]MARK UP FOR RETAIL'!$D$11)*'[2]MARK UP FOR RETAIL'!$D$5</f>
        <v>413.1</v>
      </c>
      <c r="J10" s="707"/>
      <c r="K10" s="423">
        <f>([2]K800!AE10*'[2]MARK UP FOR RETAIL'!$D$11)*'[2]MARK UP FOR RETAIL'!$D$5</f>
        <v>626.94000000000005</v>
      </c>
      <c r="L10" s="435"/>
      <c r="M10" s="435"/>
      <c r="N10" s="424"/>
      <c r="O10" s="423">
        <f>([2]K800!AI10*'[2]MARK UP FOR RETAIL'!$D$11)*'[2]MARK UP FOR RETAIL'!$D$5</f>
        <v>149.04</v>
      </c>
      <c r="P10" s="435"/>
      <c r="Q10" s="435"/>
      <c r="R10" s="424"/>
    </row>
    <row r="11" spans="1:18" ht="15.75">
      <c r="A11" s="62" t="s">
        <v>178</v>
      </c>
      <c r="B11" s="200">
        <v>2</v>
      </c>
      <c r="C11" s="200">
        <v>1</v>
      </c>
      <c r="D11" s="423">
        <f>((([2]K800!X11*'[2]MARK UP FOR RETAIL'!$D$9)*'[2]MARK UP FOR RETAIL'!$D$11)*'[2]MARK UP FOR RETAIL'!$D$5)+'[2]MARK UP FOR RETAIL'!$G$5</f>
        <v>3205.98</v>
      </c>
      <c r="E11" s="435"/>
      <c r="F11" s="703">
        <f>(([2]K800!Z11*'[2]MARK UP FOR RETAIL'!$D$9)*'[2]MARK UP FOR RETAIL'!$D$11)*'[2]MARK UP FOR RETAIL'!$D$5</f>
        <v>296.46000000000004</v>
      </c>
      <c r="G11" s="704"/>
      <c r="H11" s="201">
        <f>(([2]K800!AB11*'[2]MARK UP FOR RETAIL'!$D$10)*'[2]MARK UP FOR RETAIL'!$D$11)*'[2]MARK UP FOR RETAIL'!$D$7</f>
        <v>353.15999999999997</v>
      </c>
      <c r="I11" s="122">
        <f>([2]K800!AC11*'[2]MARK UP FOR RETAIL'!$D$11)*'[2]MARK UP FOR RETAIL'!$D$5</f>
        <v>447.12</v>
      </c>
      <c r="J11" s="707"/>
      <c r="K11" s="423">
        <f>([2]K800!AE11*'[2]MARK UP FOR RETAIL'!$D$11)*'[2]MARK UP FOR RETAIL'!$D$5</f>
        <v>741.96</v>
      </c>
      <c r="L11" s="435"/>
      <c r="M11" s="435"/>
      <c r="N11" s="424"/>
      <c r="O11" s="423">
        <f>([2]K800!AI11*'[2]MARK UP FOR RETAIL'!$D$11)*'[2]MARK UP FOR RETAIL'!$D$5</f>
        <v>160.38</v>
      </c>
      <c r="P11" s="435"/>
      <c r="Q11" s="435"/>
      <c r="R11" s="424"/>
    </row>
    <row r="12" spans="1:18" ht="15.75">
      <c r="A12" s="62" t="s">
        <v>179</v>
      </c>
      <c r="B12" s="200">
        <v>2</v>
      </c>
      <c r="C12" s="200">
        <v>1</v>
      </c>
      <c r="D12" s="423">
        <f>((([2]K800!X12*'[2]MARK UP FOR RETAIL'!$D$9)*'[2]MARK UP FOR RETAIL'!$D$11)*'[2]MARK UP FOR RETAIL'!$D$5)+'[2]MARK UP FOR RETAIL'!$G$5</f>
        <v>3604.5000000000005</v>
      </c>
      <c r="E12" s="435"/>
      <c r="F12" s="703">
        <f>(([2]K800!Z12*'[2]MARK UP FOR RETAIL'!$D$9)*'[2]MARK UP FOR RETAIL'!$D$11)*'[2]MARK UP FOR RETAIL'!$D$5</f>
        <v>307.8</v>
      </c>
      <c r="G12" s="704"/>
      <c r="H12" s="201">
        <f>(([2]K800!AB12*'[2]MARK UP FOR RETAIL'!$D$10)*'[2]MARK UP FOR RETAIL'!$D$11)*'[2]MARK UP FOR RETAIL'!$D$7</f>
        <v>377.46</v>
      </c>
      <c r="I12" s="122">
        <f>([2]K800!AC12*'[2]MARK UP FOR RETAIL'!$D$11)*'[2]MARK UP FOR RETAIL'!$D$5</f>
        <v>476.28000000000003</v>
      </c>
      <c r="J12" s="707"/>
      <c r="K12" s="423">
        <f>([2]K800!AE12*'[2]MARK UP FOR RETAIL'!$D$11)*'[2]MARK UP FOR RETAIL'!$D$5</f>
        <v>782.46</v>
      </c>
      <c r="L12" s="435"/>
      <c r="M12" s="435"/>
      <c r="N12" s="424"/>
      <c r="O12" s="423">
        <f>([2]K800!AI12*'[2]MARK UP FOR RETAIL'!$D$11)*'[2]MARK UP FOR RETAIL'!$D$5</f>
        <v>171.72</v>
      </c>
      <c r="P12" s="435"/>
      <c r="Q12" s="435"/>
      <c r="R12" s="424"/>
    </row>
    <row r="13" spans="1:18" ht="15.75">
      <c r="A13" s="62" t="s">
        <v>180</v>
      </c>
      <c r="B13" s="200">
        <v>3</v>
      </c>
      <c r="C13" s="200">
        <v>1</v>
      </c>
      <c r="D13" s="423">
        <f>((([2]K800!X13*'[2]MARK UP FOR RETAIL'!$D$9)*'[2]MARK UP FOR RETAIL'!$D$11)*'[2]MARK UP FOR RETAIL'!$D$5)+'[2]MARK UP FOR RETAIL'!$G$5</f>
        <v>3996.5400000000004</v>
      </c>
      <c r="E13" s="435"/>
      <c r="F13" s="703">
        <f>(([2]K800!Z13*'[2]MARK UP FOR RETAIL'!$D$9)*'[2]MARK UP FOR RETAIL'!$D$11)*'[2]MARK UP FOR RETAIL'!$D$5</f>
        <v>320.76</v>
      </c>
      <c r="G13" s="704"/>
      <c r="H13" s="201">
        <f>(([2]K800!AB13*'[2]MARK UP FOR RETAIL'!$D$10)*'[2]MARK UP FOR RETAIL'!$D$11)*'[2]MARK UP FOR RETAIL'!$D$7</f>
        <v>405</v>
      </c>
      <c r="I13" s="122">
        <f>([2]K800!AC13*'[2]MARK UP FOR RETAIL'!$D$11)*'[2]MARK UP FOR RETAIL'!$D$5</f>
        <v>508.68000000000006</v>
      </c>
      <c r="J13" s="707"/>
      <c r="K13" s="423">
        <f>([2]K800!AE13*'[2]MARK UP FOR RETAIL'!$D$11)*'[2]MARK UP FOR RETAIL'!$D$5</f>
        <v>889.38</v>
      </c>
      <c r="L13" s="435"/>
      <c r="M13" s="435"/>
      <c r="N13" s="424"/>
      <c r="O13" s="423">
        <f>([2]K800!AI13*'[2]MARK UP FOR RETAIL'!$D$11)*'[2]MARK UP FOR RETAIL'!$D$5</f>
        <v>181.44000000000003</v>
      </c>
      <c r="P13" s="435"/>
      <c r="Q13" s="435"/>
      <c r="R13" s="424"/>
    </row>
    <row r="14" spans="1:18" ht="15.75">
      <c r="A14" s="62" t="s">
        <v>181</v>
      </c>
      <c r="B14" s="200">
        <v>3</v>
      </c>
      <c r="C14" s="200">
        <v>1</v>
      </c>
      <c r="D14" s="423">
        <f>((([2]K800!X14*'[2]MARK UP FOR RETAIL'!$D$9)*'[2]MARK UP FOR RETAIL'!$D$11)*'[2]MARK UP FOR RETAIL'!$D$5)+'[2]MARK UP FOR RETAIL'!$G$5</f>
        <v>4341.6000000000004</v>
      </c>
      <c r="E14" s="435"/>
      <c r="F14" s="703">
        <f>(([2]K800!Z14*'[2]MARK UP FOR RETAIL'!$D$9)*'[2]MARK UP FOR RETAIL'!$D$11)*'[2]MARK UP FOR RETAIL'!$D$5</f>
        <v>333.72</v>
      </c>
      <c r="G14" s="704"/>
      <c r="H14" s="201">
        <f>(([2]K800!AB14*'[2]MARK UP FOR RETAIL'!$D$10)*'[2]MARK UP FOR RETAIL'!$D$11)*'[2]MARK UP FOR RETAIL'!$D$7</f>
        <v>434.15999999999997</v>
      </c>
      <c r="I14" s="122">
        <f>([2]K800!AC14*'[2]MARK UP FOR RETAIL'!$D$11)*'[2]MARK UP FOR RETAIL'!$D$5</f>
        <v>542.70000000000005</v>
      </c>
      <c r="J14" s="707"/>
      <c r="K14" s="423">
        <f>([2]K800!AE14*'[2]MARK UP FOR RETAIL'!$D$11)*'[2]MARK UP FOR RETAIL'!$D$5</f>
        <v>957.42</v>
      </c>
      <c r="L14" s="435"/>
      <c r="M14" s="435"/>
      <c r="N14" s="424"/>
      <c r="O14" s="423">
        <f>([2]K800!AI14*'[2]MARK UP FOR RETAIL'!$D$11)*'[2]MARK UP FOR RETAIL'!$D$5</f>
        <v>192.78</v>
      </c>
      <c r="P14" s="435"/>
      <c r="Q14" s="435"/>
      <c r="R14" s="424"/>
    </row>
    <row r="15" spans="1:18" ht="15.75" customHeight="1">
      <c r="A15" s="420" t="s">
        <v>56</v>
      </c>
      <c r="B15" s="421"/>
      <c r="C15" s="422"/>
      <c r="D15" s="423">
        <f>((([2]K800!X15*'[2]MARK UP FOR RETAIL'!$D$9)*'[2]MARK UP FOR RETAIL'!$D$11)*'[2]MARK UP FOR RETAIL'!$D$5)</f>
        <v>281.88</v>
      </c>
      <c r="E15" s="435"/>
      <c r="F15" s="709"/>
      <c r="G15" s="710"/>
      <c r="H15" s="201">
        <f>(([2]K800!AB15*'[2]MARK UP FOR RETAIL'!$D$10)*'[2]MARK UP FOR RETAIL'!$D$11)*'[2]MARK UP FOR RETAIL'!$D$7</f>
        <v>37.26</v>
      </c>
      <c r="I15" s="122"/>
      <c r="J15" s="707"/>
      <c r="K15" s="423">
        <f>([2]K800!AE15*'[2]MARK UP FOR RETAIL'!$D$11)*'[2]MARK UP FOR RETAIL'!$D$5</f>
        <v>105.30000000000001</v>
      </c>
      <c r="L15" s="435"/>
      <c r="M15" s="435"/>
      <c r="N15" s="424"/>
      <c r="O15" s="423"/>
      <c r="P15" s="435"/>
      <c r="Q15" s="435"/>
      <c r="R15" s="424"/>
    </row>
    <row r="16" spans="1:18" ht="15.75" customHeight="1">
      <c r="A16" s="420" t="s">
        <v>185</v>
      </c>
      <c r="B16" s="421"/>
      <c r="C16" s="421"/>
      <c r="D16" s="423">
        <f>((([2]K800!X16*'[2]MARK UP FOR RETAIL'!$D$9)*'[2]MARK UP FOR RETAIL'!$D$11)*'[2]MARK UP FOR RETAIL'!$D$5)</f>
        <v>398.52000000000004</v>
      </c>
      <c r="E16" s="435"/>
      <c r="F16" s="472">
        <f>(([2]K800!Z16*'[2]MARK UP FOR RETAIL'!$D$9)*'[2]MARK UP FOR RETAIL'!$D$11)*'[2]MARK UP FOR RETAIL'!$D$5</f>
        <v>144.18</v>
      </c>
      <c r="G16" s="473"/>
      <c r="H16" s="201">
        <f>(([2]K800!AB16*'[2]MARK UP FOR RETAIL'!$D$10)*'[2]MARK UP FOR RETAIL'!$D$11)*'[2]MARK UP FOR RETAIL'!$D$7</f>
        <v>69.660000000000011</v>
      </c>
      <c r="I16" s="122">
        <f>([2]K800!AC16*'[2]MARK UP FOR RETAIL'!$D$11)*'[2]MARK UP FOR RETAIL'!$D$5</f>
        <v>95.58</v>
      </c>
      <c r="J16" s="707"/>
      <c r="K16" s="423">
        <f>([2]K800!AE16*'[2]MARK UP FOR RETAIL'!$D$11)*'[2]MARK UP FOR RETAIL'!$D$5</f>
        <v>113.4</v>
      </c>
      <c r="L16" s="435"/>
      <c r="M16" s="435"/>
      <c r="N16" s="424"/>
      <c r="O16" s="423">
        <f>([2]K800!AI16*'[2]MARK UP FOR RETAIL'!$D$11)*'[2]MARK UP FOR RETAIL'!$D$5</f>
        <v>40.5</v>
      </c>
      <c r="P16" s="435"/>
      <c r="Q16" s="435"/>
      <c r="R16" s="424"/>
    </row>
    <row r="17" spans="1:18" ht="15.75">
      <c r="A17" s="341" t="s">
        <v>27</v>
      </c>
      <c r="B17" s="342"/>
      <c r="C17" s="343"/>
      <c r="D17" s="439">
        <f>((([2]K800!X17*'[2]MARK UP FOR RETAIL'!$D$9)*'[2]MARK UP FOR RETAIL'!$D$11)*'[2]MARK UP FOR RETAIL'!$D$5)+'[2]MARK UP FOR RETAIL'!$G$5</f>
        <v>-286.74</v>
      </c>
      <c r="E17" s="487"/>
      <c r="F17" s="439">
        <f>((([2]K800!Z17*'[2]MARK UP FOR RETAIL'!$D$9)*'[2]MARK UP FOR RETAIL'!$D$11)*'[2]MARK UP FOR RETAIL'!$D$5)+'[2]MARK UP FOR RETAIL'!$G$5</f>
        <v>-46.98</v>
      </c>
      <c r="G17" s="487"/>
      <c r="H17" s="202">
        <f>(([2]K800!AB17*'[2]MARK UP FOR RETAIL'!$D$10)*'[2]MARK UP FOR RETAIL'!$D$11)*'[2]MARK UP FOR RETAIL'!$D$7</f>
        <v>-24.3</v>
      </c>
      <c r="I17" s="20">
        <f>([2]K800!AC17*'[2]MARK UP FOR RETAIL'!$D$11)*'[2]MARK UP FOR RETAIL'!$D$5</f>
        <v>-142.56</v>
      </c>
      <c r="J17" s="708"/>
      <c r="K17" s="439">
        <f>([2]K800!AE17*'[2]MARK UP FOR RETAIL'!$D$11)*'[2]MARK UP FOR RETAIL'!$D$5</f>
        <v>-34.020000000000003</v>
      </c>
      <c r="L17" s="487"/>
      <c r="M17" s="487"/>
      <c r="N17" s="440"/>
      <c r="O17" s="439">
        <f>([2]K800!AI17*'[2]MARK UP FOR RETAIL'!$D$11)*'[2]MARK UP FOR RETAIL'!$D$5</f>
        <v>-27.54</v>
      </c>
      <c r="P17" s="487"/>
      <c r="Q17" s="487"/>
      <c r="R17" s="440"/>
    </row>
    <row r="18" spans="1:18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>
      <c r="A19" s="203" t="s">
        <v>328</v>
      </c>
      <c r="B19" s="21"/>
      <c r="C19" s="21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/>
      <c r="P19"/>
      <c r="Q19"/>
      <c r="R19"/>
    </row>
    <row r="20" spans="1:18" ht="15.75">
      <c r="A20" s="204" t="s">
        <v>329</v>
      </c>
      <c r="B20" s="205"/>
      <c r="C20" s="205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6"/>
      <c r="P20" s="206"/>
      <c r="Q20" s="206"/>
      <c r="R20" s="206"/>
    </row>
    <row r="21" spans="1:18" ht="15.75">
      <c r="A21" s="711" t="s">
        <v>330</v>
      </c>
      <c r="B21" s="711"/>
      <c r="C21" s="711"/>
      <c r="D21" s="711"/>
      <c r="E21" s="711"/>
      <c r="F21" s="711"/>
      <c r="G21" s="711"/>
      <c r="H21" s="711"/>
      <c r="I21" s="711"/>
      <c r="J21" s="711"/>
      <c r="K21" s="711"/>
      <c r="L21" s="711"/>
      <c r="M21" s="711"/>
      <c r="N21" s="711"/>
      <c r="O21" s="207"/>
      <c r="P21" s="207"/>
      <c r="Q21" s="207"/>
      <c r="R21" s="207"/>
    </row>
    <row r="22" spans="1: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23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5.75" customHeight="1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3"/>
      <c r="M24" s="13"/>
      <c r="N24" s="13"/>
      <c r="O24" s="13"/>
      <c r="P24" s="13"/>
      <c r="Q24" s="13"/>
      <c r="R24" s="13"/>
    </row>
    <row r="25" spans="1:18" ht="15.75" customHeight="1">
      <c r="A25" s="90" t="s">
        <v>331</v>
      </c>
      <c r="B25" s="90"/>
      <c r="C25" s="90"/>
      <c r="D25" s="90"/>
      <c r="E25" s="194"/>
      <c r="F25" s="194"/>
      <c r="G25" s="194"/>
      <c r="H25" s="194"/>
      <c r="I25" s="194"/>
      <c r="J25" s="194"/>
      <c r="K25" s="194"/>
      <c r="L25" s="13"/>
      <c r="M25" s="13"/>
      <c r="N25" s="13"/>
      <c r="O25" s="13"/>
      <c r="P25" s="13"/>
      <c r="Q25" s="13"/>
      <c r="R25" s="13"/>
    </row>
    <row r="26" spans="1:18" ht="15.75" customHeight="1">
      <c r="A26" s="131" t="s">
        <v>59</v>
      </c>
      <c r="B26" s="90"/>
      <c r="C26" s="90"/>
      <c r="D26" s="90"/>
      <c r="E26" s="131"/>
      <c r="F26" s="194"/>
      <c r="G26" s="194"/>
      <c r="H26" s="194"/>
      <c r="I26" s="194"/>
      <c r="J26" s="194"/>
      <c r="K26" s="194"/>
      <c r="L26" s="13"/>
      <c r="M26" s="13"/>
      <c r="N26" s="13"/>
      <c r="O26" s="13"/>
      <c r="P26" s="13"/>
      <c r="Q26" s="13"/>
      <c r="R26" s="13"/>
    </row>
    <row r="27" spans="1:18" ht="15.75" customHeight="1">
      <c r="A27" s="99" t="s">
        <v>332</v>
      </c>
      <c r="B27" s="123"/>
      <c r="C27" s="123"/>
      <c r="D27" s="45"/>
      <c r="E27" s="99"/>
      <c r="F27" s="194"/>
      <c r="G27" s="194"/>
      <c r="H27" s="194"/>
      <c r="I27" s="194"/>
      <c r="J27" s="194"/>
      <c r="K27" s="194"/>
      <c r="L27" s="13"/>
      <c r="M27" s="13"/>
      <c r="N27" s="13"/>
      <c r="O27" s="13"/>
      <c r="P27" s="13"/>
      <c r="Q27" s="13"/>
      <c r="R27" s="13"/>
    </row>
    <row r="28" spans="1:18" ht="45.75">
      <c r="A28" s="99" t="s">
        <v>333</v>
      </c>
      <c r="B28" s="123"/>
      <c r="C28" s="123"/>
      <c r="D28" s="45"/>
      <c r="E28" s="99"/>
      <c r="F28" s="194"/>
      <c r="G28" s="194"/>
      <c r="H28" s="194"/>
      <c r="I28" s="194"/>
      <c r="J28" s="194"/>
      <c r="K28" s="194"/>
      <c r="L28" s="13"/>
      <c r="M28" s="13"/>
      <c r="N28" s="13"/>
      <c r="O28" s="13"/>
      <c r="P28" s="13"/>
      <c r="Q28" s="13"/>
      <c r="R28" s="13"/>
    </row>
    <row r="29" spans="1:18" ht="45.75">
      <c r="A29" s="99" t="s">
        <v>334</v>
      </c>
      <c r="B29" s="123"/>
      <c r="C29" s="123"/>
      <c r="D29" s="45"/>
      <c r="E29" s="99"/>
      <c r="F29" s="194"/>
      <c r="G29" s="194"/>
      <c r="H29" s="194"/>
      <c r="I29" s="194"/>
      <c r="J29" s="194"/>
      <c r="K29" s="194"/>
      <c r="L29" s="13"/>
      <c r="M29" s="13"/>
      <c r="N29" s="13"/>
      <c r="O29" s="13"/>
      <c r="P29" s="13"/>
      <c r="Q29" s="13"/>
      <c r="R29" s="13"/>
    </row>
    <row r="30" spans="1:18" ht="15.75">
      <c r="A30" s="99" t="s">
        <v>335</v>
      </c>
      <c r="B30" s="123"/>
      <c r="C30" s="123"/>
      <c r="D30" s="45"/>
      <c r="E30" s="99"/>
      <c r="F30" s="14"/>
      <c r="G30" s="14"/>
      <c r="H30" s="14"/>
      <c r="I30" s="14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5.75">
      <c r="A31" s="99" t="s">
        <v>336</v>
      </c>
      <c r="B31" s="123"/>
      <c r="C31" s="123"/>
      <c r="D31" s="45"/>
      <c r="E31" s="99"/>
      <c r="F31" s="14"/>
      <c r="G31" s="14"/>
      <c r="H31" s="14"/>
      <c r="I31" s="14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5.75">
      <c r="A32" s="99" t="s">
        <v>337</v>
      </c>
      <c r="B32" s="123"/>
      <c r="C32" s="123"/>
      <c r="D32" s="45"/>
      <c r="E32" s="99"/>
      <c r="F32" s="14"/>
      <c r="G32" s="14"/>
      <c r="H32" s="14"/>
      <c r="I32" s="14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5.75">
      <c r="A33" s="99"/>
      <c r="B33" s="123"/>
      <c r="C33" s="123"/>
      <c r="D33" s="45"/>
      <c r="E33" s="99"/>
      <c r="F33" s="14"/>
      <c r="G33" s="14"/>
      <c r="H33" s="14"/>
      <c r="I33" s="14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5" customHeight="1">
      <c r="A34" s="695" t="s">
        <v>322</v>
      </c>
      <c r="B34" s="695"/>
      <c r="C34" s="695"/>
      <c r="D34" s="695"/>
      <c r="E34" s="695"/>
      <c r="F34" s="695"/>
      <c r="G34" s="695"/>
      <c r="H34" s="695"/>
      <c r="I34" s="695"/>
      <c r="J34" s="695"/>
      <c r="K34" s="695"/>
      <c r="L34" s="695"/>
      <c r="M34" s="695"/>
      <c r="N34" s="695"/>
      <c r="O34" s="695"/>
      <c r="P34" s="695"/>
      <c r="Q34" s="695"/>
      <c r="R34" s="695"/>
    </row>
    <row r="35" spans="1:18" ht="15" customHeight="1">
      <c r="A35" s="695"/>
      <c r="B35" s="695"/>
      <c r="C35" s="695"/>
      <c r="D35" s="695"/>
      <c r="E35" s="695"/>
      <c r="F35" s="695"/>
      <c r="G35" s="695"/>
      <c r="H35" s="695"/>
      <c r="I35" s="695"/>
      <c r="J35" s="695"/>
      <c r="K35" s="695"/>
      <c r="L35" s="695"/>
      <c r="M35" s="695"/>
      <c r="N35" s="695"/>
      <c r="O35" s="695"/>
      <c r="P35" s="695"/>
      <c r="Q35" s="695"/>
      <c r="R35" s="695"/>
    </row>
    <row r="36" spans="1:18" ht="15" customHeight="1">
      <c r="A36" s="695"/>
      <c r="B36" s="695"/>
      <c r="C36" s="695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5"/>
      <c r="R36" s="695"/>
    </row>
    <row r="37" spans="1:18" ht="15" customHeight="1">
      <c r="A37" s="695"/>
      <c r="B37" s="695"/>
      <c r="C37" s="695"/>
      <c r="D37" s="695"/>
      <c r="E37" s="695"/>
      <c r="F37" s="695"/>
      <c r="G37" s="695"/>
      <c r="H37" s="695"/>
      <c r="I37" s="695"/>
      <c r="J37" s="695"/>
      <c r="K37" s="695"/>
      <c r="L37" s="695"/>
      <c r="M37" s="695"/>
      <c r="N37" s="695"/>
      <c r="O37" s="695"/>
      <c r="P37" s="695"/>
      <c r="Q37" s="695"/>
      <c r="R37" s="695"/>
    </row>
  </sheetData>
  <mergeCells count="58">
    <mergeCell ref="K3:N5"/>
    <mergeCell ref="O3:R5"/>
    <mergeCell ref="K10:N10"/>
    <mergeCell ref="O14:R14"/>
    <mergeCell ref="O13:R13"/>
    <mergeCell ref="O12:R12"/>
    <mergeCell ref="O11:R11"/>
    <mergeCell ref="K14:N14"/>
    <mergeCell ref="K13:N13"/>
    <mergeCell ref="K12:N12"/>
    <mergeCell ref="K11:N11"/>
    <mergeCell ref="O10:R10"/>
    <mergeCell ref="O8:R8"/>
    <mergeCell ref="O7:R7"/>
    <mergeCell ref="O9:R9"/>
    <mergeCell ref="K9:N9"/>
    <mergeCell ref="A21:N21"/>
    <mergeCell ref="A17:C17"/>
    <mergeCell ref="D17:E17"/>
    <mergeCell ref="F17:G17"/>
    <mergeCell ref="O17:R17"/>
    <mergeCell ref="K17:N17"/>
    <mergeCell ref="A16:C16"/>
    <mergeCell ref="D16:E16"/>
    <mergeCell ref="F16:G16"/>
    <mergeCell ref="A15:C15"/>
    <mergeCell ref="D15:E15"/>
    <mergeCell ref="F15:G15"/>
    <mergeCell ref="K15:N15"/>
    <mergeCell ref="O16:R16"/>
    <mergeCell ref="D13:E13"/>
    <mergeCell ref="F13:G13"/>
    <mergeCell ref="D14:E14"/>
    <mergeCell ref="F14:G14"/>
    <mergeCell ref="D11:E11"/>
    <mergeCell ref="F11:G11"/>
    <mergeCell ref="D12:E12"/>
    <mergeCell ref="F12:G12"/>
    <mergeCell ref="D9:E9"/>
    <mergeCell ref="F9:G9"/>
    <mergeCell ref="D10:E10"/>
    <mergeCell ref="F10:G10"/>
    <mergeCell ref="K8:N8"/>
    <mergeCell ref="J6:J17"/>
    <mergeCell ref="D8:E8"/>
    <mergeCell ref="F8:G8"/>
    <mergeCell ref="K7:N7"/>
    <mergeCell ref="K6:R6"/>
    <mergeCell ref="K16:N16"/>
    <mergeCell ref="O15:R15"/>
    <mergeCell ref="A34:R37"/>
    <mergeCell ref="A1:R1"/>
    <mergeCell ref="A2:C5"/>
    <mergeCell ref="D3:E5"/>
    <mergeCell ref="D7:E7"/>
    <mergeCell ref="F7:G7"/>
    <mergeCell ref="D6:E6"/>
    <mergeCell ref="F6:G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opLeftCell="A240" workbookViewId="0">
      <selection activeCell="C235" sqref="C235:D267"/>
    </sheetView>
  </sheetViews>
  <sheetFormatPr defaultRowHeight="15"/>
  <cols>
    <col min="1" max="1" width="41" style="10" customWidth="1"/>
    <col min="2" max="16384" width="9.140625" style="10"/>
  </cols>
  <sheetData>
    <row r="1" spans="1:8" ht="30">
      <c r="A1" s="896" t="s">
        <v>338</v>
      </c>
      <c r="B1" s="897"/>
      <c r="C1" s="897"/>
      <c r="D1" s="897"/>
      <c r="E1" s="897"/>
      <c r="F1" s="897"/>
      <c r="G1" s="897"/>
      <c r="H1" s="898"/>
    </row>
    <row r="2" spans="1:8">
      <c r="A2" s="208"/>
      <c r="B2" s="209"/>
      <c r="C2" s="210"/>
      <c r="D2" s="210"/>
      <c r="E2" s="210"/>
      <c r="F2" s="14"/>
      <c r="G2" s="14"/>
      <c r="H2" s="14"/>
    </row>
    <row r="3" spans="1:8" ht="15" customHeight="1">
      <c r="A3" s="211"/>
      <c r="B3" s="212"/>
      <c r="C3" s="210"/>
      <c r="D3" s="210"/>
      <c r="E3" s="210"/>
      <c r="F3" s="14"/>
      <c r="G3" s="14"/>
      <c r="H3" s="14"/>
    </row>
    <row r="4" spans="1:8" ht="15" customHeight="1">
      <c r="A4" s="211"/>
      <c r="B4" s="212"/>
      <c r="C4" s="210"/>
      <c r="D4" s="210"/>
      <c r="E4" s="210"/>
      <c r="F4" s="14"/>
      <c r="G4" s="14"/>
      <c r="H4" s="14"/>
    </row>
    <row r="5" spans="1:8" ht="15" customHeight="1">
      <c r="A5" s="211"/>
      <c r="B5" s="212"/>
      <c r="C5" s="210"/>
      <c r="D5" s="899"/>
      <c r="E5" s="900"/>
      <c r="F5" s="900"/>
      <c r="G5" s="900"/>
      <c r="H5" s="14"/>
    </row>
    <row r="6" spans="1:8">
      <c r="A6" s="211"/>
      <c r="B6" s="212"/>
      <c r="C6" s="210"/>
      <c r="D6" s="900"/>
      <c r="E6" s="900"/>
      <c r="F6" s="900"/>
      <c r="G6" s="900"/>
      <c r="H6" s="14"/>
    </row>
    <row r="7" spans="1:8" ht="29.25" customHeight="1">
      <c r="A7" s="211"/>
      <c r="B7" s="212"/>
      <c r="C7" s="210"/>
      <c r="D7" s="900"/>
      <c r="E7" s="900"/>
      <c r="F7" s="900"/>
      <c r="G7" s="900"/>
      <c r="H7" s="14"/>
    </row>
    <row r="8" spans="1:8">
      <c r="A8" s="211"/>
      <c r="B8" s="212"/>
      <c r="C8" s="210"/>
      <c r="D8" s="900"/>
      <c r="E8" s="900"/>
      <c r="F8" s="900"/>
      <c r="G8" s="900"/>
      <c r="H8" s="14"/>
    </row>
    <row r="9" spans="1:8">
      <c r="A9" s="211"/>
      <c r="B9" s="212"/>
      <c r="C9" s="210"/>
      <c r="D9" s="900"/>
      <c r="E9" s="900"/>
      <c r="F9" s="900"/>
      <c r="G9" s="900"/>
      <c r="H9" s="14"/>
    </row>
    <row r="10" spans="1:8">
      <c r="A10" s="211"/>
      <c r="B10" s="212"/>
      <c r="C10" s="210"/>
      <c r="D10" s="900"/>
      <c r="E10" s="900"/>
      <c r="F10" s="900"/>
      <c r="G10" s="900"/>
      <c r="H10" s="14"/>
    </row>
    <row r="11" spans="1:8">
      <c r="A11" s="211"/>
      <c r="B11" s="212"/>
      <c r="C11" s="210"/>
      <c r="D11" s="210"/>
      <c r="E11" s="210"/>
      <c r="F11" s="14"/>
      <c r="G11" s="14"/>
      <c r="H11" s="14"/>
    </row>
    <row r="12" spans="1:8">
      <c r="A12" s="211"/>
      <c r="B12" s="212"/>
      <c r="C12" s="210"/>
      <c r="D12" s="210"/>
      <c r="E12" s="210"/>
      <c r="F12" s="14"/>
      <c r="G12" s="14"/>
      <c r="H12" s="14"/>
    </row>
    <row r="13" spans="1:8">
      <c r="A13" s="211"/>
      <c r="B13" s="212"/>
      <c r="C13" s="210"/>
      <c r="D13" s="210"/>
      <c r="E13" s="210"/>
      <c r="F13" s="14"/>
      <c r="G13" s="14"/>
      <c r="H13" s="14"/>
    </row>
    <row r="14" spans="1:8">
      <c r="A14" s="211"/>
      <c r="B14" s="212"/>
      <c r="C14" s="210"/>
      <c r="D14" s="210"/>
      <c r="E14" s="210"/>
      <c r="F14" s="14"/>
      <c r="G14" s="14"/>
      <c r="H14" s="14"/>
    </row>
    <row r="15" spans="1:8">
      <c r="A15" s="211"/>
      <c r="B15" s="212"/>
      <c r="C15" s="210"/>
      <c r="D15" s="210"/>
      <c r="E15" s="210"/>
      <c r="F15" s="14"/>
      <c r="G15" s="14"/>
      <c r="H15" s="14"/>
    </row>
    <row r="16" spans="1:8">
      <c r="A16" s="901" t="s">
        <v>546</v>
      </c>
      <c r="B16" s="212"/>
      <c r="C16" s="210"/>
      <c r="D16" s="210"/>
      <c r="E16" s="210"/>
      <c r="F16" s="14"/>
      <c r="G16" s="14"/>
      <c r="H16" s="14"/>
    </row>
    <row r="17" spans="1:8" ht="15.75" customHeight="1">
      <c r="A17" s="902"/>
      <c r="B17" s="212"/>
      <c r="C17" s="210"/>
      <c r="D17" s="210"/>
      <c r="E17" s="210"/>
      <c r="F17" s="14"/>
      <c r="G17" s="14"/>
      <c r="H17" s="14"/>
    </row>
    <row r="18" spans="1:8" ht="15.75" customHeight="1">
      <c r="A18" s="903"/>
      <c r="B18" s="212"/>
      <c r="C18" s="210"/>
      <c r="D18" s="210"/>
      <c r="E18" s="210"/>
      <c r="F18" s="14"/>
      <c r="G18" s="14"/>
      <c r="H18" s="14"/>
    </row>
    <row r="19" spans="1:8" ht="51">
      <c r="A19" s="904" t="s">
        <v>43</v>
      </c>
      <c r="B19" s="905" t="s">
        <v>547</v>
      </c>
      <c r="C19" s="905" t="s">
        <v>548</v>
      </c>
      <c r="D19" s="906" t="s">
        <v>277</v>
      </c>
      <c r="E19" s="907" t="s">
        <v>549</v>
      </c>
      <c r="F19" s="908"/>
      <c r="G19" s="908"/>
      <c r="H19" s="909"/>
    </row>
    <row r="20" spans="1:8">
      <c r="A20" s="176" t="s">
        <v>550</v>
      </c>
      <c r="B20" s="952">
        <f>(([2]ACCESSORIES!L20*'[2]MARK UP FOR RETAIL'!$D$10)*'[2]MARK UP FOR RETAIL'!$D$11)*'[2]MARK UP FOR RETAIL'!$D$7</f>
        <v>226.8</v>
      </c>
      <c r="C20" s="952">
        <f>(([2]ACCESSORIES!M20*'[2]MARK UP FOR RETAIL'!$D$11)*'[2]MARK UP FOR RETAIL'!$D$5)</f>
        <v>294.84000000000003</v>
      </c>
      <c r="D20" s="953">
        <f>(([2]ACCESSORIES!N20*'[2]MARK UP FOR RETAIL'!$D$11)*'[2]MARK UP FOR RETAIL'!$D$7)</f>
        <v>35.64</v>
      </c>
      <c r="E20" s="954">
        <f>(([2]ACCESSORIES!O20*'[2]MARK UP FOR RETAIL'!$D$10)*'[2]MARK UP FOR RETAIL'!$D$11)*'[2]MARK UP FOR RETAIL'!$D$7</f>
        <v>113.4</v>
      </c>
      <c r="F20" s="954"/>
      <c r="G20" s="954"/>
      <c r="H20" s="954"/>
    </row>
    <row r="21" spans="1:8">
      <c r="A21" s="176" t="s">
        <v>551</v>
      </c>
      <c r="B21" s="952">
        <f>(([2]ACCESSORIES!L21*'[2]MARK UP FOR RETAIL'!$D$10)*'[2]MARK UP FOR RETAIL'!$D$11)*'[2]MARK UP FOR RETAIL'!$D$7</f>
        <v>291.60000000000002</v>
      </c>
      <c r="C21" s="952">
        <f>(([2]ACCESSORIES!M21*'[2]MARK UP FOR RETAIL'!$D$11)*'[2]MARK UP FOR RETAIL'!$D$5)</f>
        <v>379.08000000000004</v>
      </c>
      <c r="D21" s="953">
        <f>(([2]ACCESSORIES!N21*'[2]MARK UP FOR RETAIL'!$D$11)*'[2]MARK UP FOR RETAIL'!$D$7)</f>
        <v>44.550000000000004</v>
      </c>
      <c r="E21" s="954">
        <f>(([2]ACCESSORIES!O21*'[2]MARK UP FOR RETAIL'!$D$10)*'[2]MARK UP FOR RETAIL'!$D$11)*'[2]MARK UP FOR RETAIL'!$D$7</f>
        <v>153.9</v>
      </c>
      <c r="F21" s="954"/>
      <c r="G21" s="954"/>
      <c r="H21" s="954"/>
    </row>
    <row r="22" spans="1:8">
      <c r="A22" s="176" t="s">
        <v>552</v>
      </c>
      <c r="B22" s="952">
        <f>(([2]ACCESSORIES!L22*'[2]MARK UP FOR RETAIL'!$D$10)*'[2]MARK UP FOR RETAIL'!$D$11)*'[2]MARK UP FOR RETAIL'!$D$7</f>
        <v>356.40000000000003</v>
      </c>
      <c r="C22" s="952">
        <f>(([2]ACCESSORIES!M22*'[2]MARK UP FOR RETAIL'!$D$11)*'[2]MARK UP FOR RETAIL'!$D$5)</f>
        <v>463.32</v>
      </c>
      <c r="D22" s="953">
        <f>(([2]ACCESSORIES!N22*'[2]MARK UP FOR RETAIL'!$D$11)*'[2]MARK UP FOR RETAIL'!$D$7)</f>
        <v>51.84</v>
      </c>
      <c r="E22" s="954">
        <f>(([2]ACCESSORIES!O22*'[2]MARK UP FOR RETAIL'!$D$10)*'[2]MARK UP FOR RETAIL'!$D$11)*'[2]MARK UP FOR RETAIL'!$D$7</f>
        <v>194.4</v>
      </c>
      <c r="F22" s="954"/>
      <c r="G22" s="954"/>
      <c r="H22" s="954"/>
    </row>
    <row r="23" spans="1:8">
      <c r="A23" s="910"/>
      <c r="B23" s="911"/>
      <c r="C23" s="911"/>
      <c r="D23" s="912"/>
      <c r="E23" s="913"/>
      <c r="F23" s="913"/>
      <c r="G23" s="913"/>
      <c r="H23" s="913"/>
    </row>
    <row r="24" spans="1:8" ht="15" customHeight="1">
      <c r="A24" s="914"/>
      <c r="B24" s="914"/>
      <c r="C24" s="914"/>
      <c r="D24" s="914"/>
      <c r="E24" s="914"/>
      <c r="F24" s="914"/>
      <c r="G24" s="914"/>
      <c r="H24" s="914"/>
    </row>
    <row r="25" spans="1:8" ht="15" customHeight="1">
      <c r="A25" s="915"/>
      <c r="B25" s="916"/>
      <c r="C25" s="916"/>
      <c r="D25" s="210"/>
      <c r="E25" s="917"/>
      <c r="F25" s="917"/>
      <c r="G25" s="917"/>
      <c r="H25" s="917"/>
    </row>
    <row r="26" spans="1:8">
      <c r="A26" s="211"/>
      <c r="B26" s="212"/>
      <c r="C26" s="210"/>
      <c r="D26" s="210"/>
      <c r="E26" s="210"/>
      <c r="F26" s="14"/>
      <c r="G26" s="14"/>
      <c r="H26" s="14"/>
    </row>
    <row r="27" spans="1:8">
      <c r="A27" s="211"/>
      <c r="B27" s="212"/>
      <c r="C27" s="210"/>
      <c r="D27" s="210"/>
      <c r="E27" s="210"/>
      <c r="F27" s="14"/>
      <c r="G27" s="14"/>
      <c r="H27" s="14"/>
    </row>
    <row r="28" spans="1:8">
      <c r="A28" s="901" t="s">
        <v>553</v>
      </c>
      <c r="B28" s="212"/>
      <c r="C28" s="210"/>
      <c r="D28" s="210"/>
      <c r="E28" s="210"/>
      <c r="F28" s="14"/>
      <c r="G28" s="14"/>
      <c r="H28" s="14"/>
    </row>
    <row r="29" spans="1:8">
      <c r="A29" s="902"/>
      <c r="B29" s="212"/>
      <c r="C29" s="210"/>
      <c r="D29" s="210"/>
      <c r="E29" s="210"/>
      <c r="F29" s="14"/>
      <c r="G29" s="14"/>
      <c r="H29" s="14"/>
    </row>
    <row r="30" spans="1:8">
      <c r="A30" s="903"/>
      <c r="B30" s="212"/>
      <c r="C30" s="210"/>
      <c r="D30" s="210"/>
      <c r="E30" s="210"/>
      <c r="F30" s="14"/>
      <c r="G30" s="14"/>
      <c r="H30" s="14"/>
    </row>
    <row r="31" spans="1:8" ht="33.75">
      <c r="A31" s="904" t="s">
        <v>43</v>
      </c>
      <c r="B31" s="918" t="s">
        <v>554</v>
      </c>
      <c r="C31" s="918" t="s">
        <v>109</v>
      </c>
      <c r="D31" s="906" t="s">
        <v>277</v>
      </c>
      <c r="E31" s="907" t="s">
        <v>549</v>
      </c>
      <c r="F31" s="908"/>
      <c r="G31" s="908"/>
      <c r="H31" s="909"/>
    </row>
    <row r="32" spans="1:8">
      <c r="A32" s="176" t="s">
        <v>555</v>
      </c>
      <c r="B32" s="919">
        <v>1</v>
      </c>
      <c r="C32" s="920">
        <f>(([2]ACCESSORIES!M32*'[2]MARK UP FOR RETAIL'!$D$11)*'[2]MARK UP FOR RETAIL'!$D$7)</f>
        <v>97.2</v>
      </c>
      <c r="D32" s="953">
        <f>(([2]ACCESSORIES!N32*'[2]MARK UP FOR RETAIL'!$D$11)*'[2]MARK UP FOR RETAIL'!$D$7)</f>
        <v>16.200000000000003</v>
      </c>
      <c r="E32" s="921">
        <f>(([2]ACCESSORIES!O32*'[2]MARK UP FOR RETAIL'!$D$11)*'[2]MARK UP FOR RETAIL'!$D$7)</f>
        <v>74.52</v>
      </c>
      <c r="F32" s="922"/>
      <c r="G32" s="922"/>
      <c r="H32" s="923"/>
    </row>
    <row r="33" spans="1:8">
      <c r="A33" s="176" t="s">
        <v>556</v>
      </c>
      <c r="B33" s="919">
        <v>1</v>
      </c>
      <c r="C33" s="920">
        <f>(([2]ACCESSORIES!M33*'[2]MARK UP FOR RETAIL'!$D$11)*'[2]MARK UP FOR RETAIL'!$D$7)</f>
        <v>142.56</v>
      </c>
      <c r="D33" s="953">
        <f>(([2]ACCESSORIES!N33*'[2]MARK UP FOR RETAIL'!$D$11)*'[2]MARK UP FOR RETAIL'!$D$7)</f>
        <v>19.439999999999998</v>
      </c>
      <c r="E33" s="921">
        <f>(([2]ACCESSORIES!O33*'[2]MARK UP FOR RETAIL'!$D$11)*'[2]MARK UP FOR RETAIL'!$D$7)</f>
        <v>111.78</v>
      </c>
      <c r="F33" s="922"/>
      <c r="G33" s="922"/>
      <c r="H33" s="923"/>
    </row>
    <row r="34" spans="1:8">
      <c r="A34" s="176" t="s">
        <v>557</v>
      </c>
      <c r="B34" s="919">
        <v>1</v>
      </c>
      <c r="C34" s="920">
        <f>(([2]ACCESSORIES!M34*'[2]MARK UP FOR RETAIL'!$D$11)*'[2]MARK UP FOR RETAIL'!$D$7)</f>
        <v>204.12</v>
      </c>
      <c r="D34" s="953">
        <f>(([2]ACCESSORIES!N34*'[2]MARK UP FOR RETAIL'!$D$11)*'[2]MARK UP FOR RETAIL'!$D$7)</f>
        <v>22.680000000000003</v>
      </c>
      <c r="E34" s="921">
        <f>(([2]ACCESSORIES!O34*'[2]MARK UP FOR RETAIL'!$D$11)*'[2]MARK UP FOR RETAIL'!$D$7)</f>
        <v>147.42000000000002</v>
      </c>
      <c r="F34" s="922"/>
      <c r="G34" s="922"/>
      <c r="H34" s="923"/>
    </row>
    <row r="35" spans="1:8" ht="15.75" customHeight="1">
      <c r="A35" s="910"/>
      <c r="B35" s="924"/>
      <c r="C35" s="911"/>
      <c r="D35" s="912"/>
      <c r="E35" s="913"/>
      <c r="F35" s="913"/>
      <c r="G35" s="913"/>
      <c r="H35" s="913"/>
    </row>
    <row r="36" spans="1:8">
      <c r="A36" s="925"/>
      <c r="B36" s="925"/>
      <c r="C36" s="925"/>
      <c r="D36" s="925"/>
      <c r="E36" s="925"/>
      <c r="F36" s="925"/>
      <c r="G36" s="925"/>
      <c r="H36" s="925"/>
    </row>
    <row r="37" spans="1:8">
      <c r="A37" s="211"/>
      <c r="B37" s="212"/>
      <c r="C37" s="210"/>
      <c r="D37" s="210"/>
      <c r="E37" s="210"/>
      <c r="F37" s="14"/>
      <c r="G37" s="14"/>
      <c r="H37" s="14"/>
    </row>
    <row r="38" spans="1:8">
      <c r="A38" s="211"/>
      <c r="B38" s="212"/>
      <c r="C38" s="210"/>
      <c r="D38" s="210"/>
      <c r="E38" s="210"/>
      <c r="F38" s="14"/>
      <c r="G38" s="14"/>
      <c r="H38" s="14"/>
    </row>
    <row r="39" spans="1:8" ht="15.75" customHeight="1">
      <c r="A39" s="211"/>
      <c r="B39" s="212"/>
      <c r="C39" s="210"/>
      <c r="D39" s="210"/>
      <c r="E39" s="210"/>
      <c r="F39" s="14"/>
      <c r="G39" s="14"/>
      <c r="H39" s="14"/>
    </row>
    <row r="40" spans="1:8">
      <c r="A40" s="211"/>
      <c r="B40" s="212"/>
      <c r="C40" s="210"/>
      <c r="D40" s="210"/>
      <c r="E40" s="210"/>
      <c r="F40" s="14"/>
      <c r="G40" s="14"/>
      <c r="H40" s="14"/>
    </row>
    <row r="41" spans="1:8">
      <c r="A41" s="211"/>
      <c r="B41" s="212"/>
      <c r="C41" s="210"/>
      <c r="D41" s="210"/>
      <c r="E41" s="210"/>
      <c r="F41" s="14"/>
      <c r="G41" s="14"/>
      <c r="H41" s="14"/>
    </row>
    <row r="42" spans="1:8">
      <c r="A42" s="211"/>
      <c r="B42" s="212"/>
      <c r="C42" s="714" t="s">
        <v>339</v>
      </c>
      <c r="D42" s="714"/>
      <c r="E42" s="719" t="s">
        <v>558</v>
      </c>
      <c r="F42" s="926"/>
      <c r="G42" s="740"/>
      <c r="H42" s="740"/>
    </row>
    <row r="43" spans="1:8" ht="15.75">
      <c r="A43" s="213" t="s">
        <v>340</v>
      </c>
      <c r="B43" s="214" t="s">
        <v>341</v>
      </c>
      <c r="C43" s="927"/>
      <c r="D43" s="927"/>
      <c r="E43" s="928"/>
      <c r="F43" s="929"/>
      <c r="G43" s="740"/>
      <c r="H43" s="740"/>
    </row>
    <row r="44" spans="1:8">
      <c r="A44" s="215" t="s">
        <v>342</v>
      </c>
      <c r="B44" s="216">
        <v>1</v>
      </c>
      <c r="C44" s="955">
        <f>(([2]ACCESSORIES!M44*'[2]MARK UP FOR RETAIL'!$D$10)*'[2]MARK UP FOR RETAIL'!$D$11)*'[2]MARK UP FOR RETAIL'!$D$7</f>
        <v>47.417399999999994</v>
      </c>
      <c r="D44" s="956"/>
      <c r="E44" s="955">
        <f>(([2]ACCESSORIES!O44*'[2]MARK UP FOR RETAIL'!$D$10)*'[2]MARK UP FOR RETAIL'!$D$11)*'[2]MARK UP FOR RETAIL'!$D$7</f>
        <v>36.385200000000005</v>
      </c>
      <c r="F44" s="957"/>
      <c r="G44" s="930"/>
      <c r="H44" s="930"/>
    </row>
    <row r="45" spans="1:8">
      <c r="A45" s="217" t="s">
        <v>343</v>
      </c>
      <c r="B45" s="218">
        <v>1</v>
      </c>
      <c r="C45" s="958">
        <f>(([2]ACCESSORIES!M45*'[2]MARK UP FOR RETAIL'!$D$10)*'[2]MARK UP FOR RETAIL'!$D$11)*'[2]MARK UP FOR RETAIL'!$D$7</f>
        <v>37.648800000000001</v>
      </c>
      <c r="D45" s="959"/>
      <c r="E45" s="958">
        <f>(([2]ACCESSORIES!O45*'[2]MARK UP FOR RETAIL'!$D$10)*'[2]MARK UP FOR RETAIL'!$D$11)*'[2]MARK UP FOR RETAIL'!$D$7</f>
        <v>41.909400000000005</v>
      </c>
      <c r="F45" s="960"/>
      <c r="G45" s="930"/>
      <c r="H45" s="930"/>
    </row>
    <row r="46" spans="1:8">
      <c r="A46" s="217" t="s">
        <v>344</v>
      </c>
      <c r="B46" s="218">
        <v>1</v>
      </c>
      <c r="C46" s="958">
        <f>(([2]ACCESSORIES!M46*'[2]MARK UP FOR RETAIL'!$D$10)*'[2]MARK UP FOR RETAIL'!$D$11)*'[2]MARK UP FOR RETAIL'!$D$7</f>
        <v>68.606999999999999</v>
      </c>
      <c r="D46" s="959"/>
      <c r="E46" s="958">
        <f>(([2]ACCESSORIES!O46*'[2]MARK UP FOR RETAIL'!$D$10)*'[2]MARK UP FOR RETAIL'!$D$11)*'[2]MARK UP FOR RETAIL'!$D$7</f>
        <v>41.909400000000005</v>
      </c>
      <c r="F46" s="960"/>
      <c r="G46" s="930"/>
      <c r="H46" s="930"/>
    </row>
    <row r="47" spans="1:8">
      <c r="A47" s="217" t="s">
        <v>345</v>
      </c>
      <c r="B47" s="218">
        <v>1</v>
      </c>
      <c r="C47" s="958">
        <f>(([2]ACCESSORIES!M47*'[2]MARK UP FOR RETAIL'!$D$10)*'[2]MARK UP FOR RETAIL'!$D$11)*'[2]MARK UP FOR RETAIL'!$D$7</f>
        <v>69.708600000000004</v>
      </c>
      <c r="D47" s="959"/>
      <c r="E47" s="958">
        <f>(([2]ACCESSORIES!O47*'[2]MARK UP FOR RETAIL'!$D$10)*'[2]MARK UP FOR RETAIL'!$D$11)*'[2]MARK UP FOR RETAIL'!$D$7</f>
        <v>41.909400000000005</v>
      </c>
      <c r="F47" s="960"/>
      <c r="G47" s="930"/>
      <c r="H47" s="930"/>
    </row>
    <row r="48" spans="1:8" ht="15" customHeight="1">
      <c r="A48" s="217" t="s">
        <v>346</v>
      </c>
      <c r="B48" s="218">
        <v>1</v>
      </c>
      <c r="C48" s="958">
        <f>(([2]ACCESSORIES!M48*'[2]MARK UP FOR RETAIL'!$D$10)*'[2]MARK UP FOR RETAIL'!$D$11)*'[2]MARK UP FOR RETAIL'!$D$7</f>
        <v>67.635000000000005</v>
      </c>
      <c r="D48" s="959"/>
      <c r="E48" s="958">
        <f>(([2]ACCESSORIES!O48*'[2]MARK UP FOR RETAIL'!$D$10)*'[2]MARK UP FOR RETAIL'!$D$11)*'[2]MARK UP FOR RETAIL'!$D$7</f>
        <v>43.918199999999999</v>
      </c>
      <c r="F48" s="960"/>
      <c r="G48" s="930"/>
      <c r="H48" s="930"/>
    </row>
    <row r="49" spans="1:8">
      <c r="A49" s="217" t="s">
        <v>347</v>
      </c>
      <c r="B49" s="218">
        <v>1</v>
      </c>
      <c r="C49" s="958">
        <f>(([2]ACCESSORIES!M49*'[2]MARK UP FOR RETAIL'!$D$10)*'[2]MARK UP FOR RETAIL'!$D$11)*'[2]MARK UP FOR RETAIL'!$D$7</f>
        <v>75.297600000000003</v>
      </c>
      <c r="D49" s="959"/>
      <c r="E49" s="958">
        <f>(([2]ACCESSORIES!O49*'[2]MARK UP FOR RETAIL'!$D$10)*'[2]MARK UP FOR RETAIL'!$D$11)*'[2]MARK UP FOR RETAIL'!$D$7</f>
        <v>83.851199999999992</v>
      </c>
      <c r="F49" s="960"/>
      <c r="G49" s="930"/>
      <c r="H49" s="930"/>
    </row>
    <row r="50" spans="1:8">
      <c r="A50" s="217" t="s">
        <v>348</v>
      </c>
      <c r="B50" s="218">
        <v>1</v>
      </c>
      <c r="C50" s="958">
        <f>(([2]ACCESSORIES!M50*'[2]MARK UP FOR RETAIL'!$D$10)*'[2]MARK UP FOR RETAIL'!$D$11)*'[2]MARK UP FOR RETAIL'!$D$7</f>
        <v>137.214</v>
      </c>
      <c r="D50" s="959"/>
      <c r="E50" s="958">
        <f>(([2]ACCESSORIES!O50*'[2]MARK UP FOR RETAIL'!$D$10)*'[2]MARK UP FOR RETAIL'!$D$11)*'[2]MARK UP FOR RETAIL'!$D$7</f>
        <v>83.851199999999992</v>
      </c>
      <c r="F50" s="960"/>
      <c r="G50" s="930"/>
      <c r="H50" s="930"/>
    </row>
    <row r="51" spans="1:8">
      <c r="A51" s="217" t="s">
        <v>349</v>
      </c>
      <c r="B51" s="218">
        <v>1</v>
      </c>
      <c r="C51" s="958">
        <f>(([2]ACCESSORIES!M51*'[2]MARK UP FOR RETAIL'!$D$10)*'[2]MARK UP FOR RETAIL'!$D$11)*'[2]MARK UP FOR RETAIL'!$D$7</f>
        <v>139.43340000000001</v>
      </c>
      <c r="D51" s="959"/>
      <c r="E51" s="958">
        <f>(([2]ACCESSORIES!O51*'[2]MARK UP FOR RETAIL'!$D$10)*'[2]MARK UP FOR RETAIL'!$D$11)*'[2]MARK UP FOR RETAIL'!$D$7</f>
        <v>83.851199999999992</v>
      </c>
      <c r="F51" s="960"/>
      <c r="G51" s="930"/>
      <c r="H51" s="930"/>
    </row>
    <row r="52" spans="1:8">
      <c r="A52" s="219" t="s">
        <v>350</v>
      </c>
      <c r="B52" s="220">
        <v>1</v>
      </c>
      <c r="C52" s="961">
        <f>(([2]ACCESSORIES!M52*'[2]MARK UP FOR RETAIL'!$D$10)*'[2]MARK UP FOR RETAIL'!$D$11)*'[2]MARK UP FOR RETAIL'!$D$7</f>
        <v>135.30240000000001</v>
      </c>
      <c r="D52" s="962"/>
      <c r="E52" s="961">
        <f>(([2]ACCESSORIES!O52*'[2]MARK UP FOR RETAIL'!$D$10)*'[2]MARK UP FOR RETAIL'!$D$11)*'[2]MARK UP FOR RETAIL'!$D$7</f>
        <v>87.868799999999993</v>
      </c>
      <c r="F52" s="963"/>
      <c r="G52" s="930"/>
      <c r="H52" s="930"/>
    </row>
    <row r="53" spans="1:8">
      <c r="A53" s="211"/>
      <c r="B53" s="212"/>
      <c r="C53" s="210"/>
      <c r="D53" s="210"/>
      <c r="E53" s="210"/>
      <c r="F53" s="14"/>
      <c r="G53" s="160"/>
      <c r="H53" s="160"/>
    </row>
    <row r="54" spans="1:8" ht="15.75">
      <c r="A54" s="221" t="s">
        <v>351</v>
      </c>
      <c r="B54" s="222" t="s">
        <v>341</v>
      </c>
      <c r="C54" s="713"/>
      <c r="D54" s="723"/>
      <c r="E54" s="223"/>
      <c r="F54" s="14"/>
      <c r="G54" s="160"/>
      <c r="H54" s="160"/>
    </row>
    <row r="55" spans="1:8">
      <c r="A55" s="224" t="s">
        <v>352</v>
      </c>
      <c r="B55" s="225">
        <v>1</v>
      </c>
      <c r="C55" s="724">
        <f>(([2]ACCESSORIES!M55*'[2]MARK UP FOR RETAIL'!$D$10)*'[2]MARK UP FOR RETAIL'!$D$11)*'[2]MARK UP FOR RETAIL'!$D$7</f>
        <v>34.862400000000001</v>
      </c>
      <c r="D55" s="725"/>
      <c r="E55" s="226"/>
      <c r="F55" s="14"/>
      <c r="G55" s="160"/>
      <c r="H55" s="160"/>
    </row>
    <row r="56" spans="1:8">
      <c r="A56" s="227" t="s">
        <v>353</v>
      </c>
      <c r="B56" s="228">
        <v>1</v>
      </c>
      <c r="C56" s="726">
        <f>(([2]ACCESSORIES!M56*'[2]MARK UP FOR RETAIL'!$D$10)*'[2]MARK UP FOR RETAIL'!$D$11)*'[2]MARK UP FOR RETAIL'!$D$7</f>
        <v>61.365600000000008</v>
      </c>
      <c r="D56" s="727"/>
      <c r="E56" s="226"/>
      <c r="F56" s="14"/>
      <c r="G56" s="160"/>
      <c r="H56" s="160"/>
    </row>
    <row r="57" spans="1:8">
      <c r="A57" s="227" t="s">
        <v>354</v>
      </c>
      <c r="B57" s="228">
        <v>1</v>
      </c>
      <c r="C57" s="726">
        <f>(([2]ACCESSORIES!M57*'[2]MARK UP FOR RETAIL'!$D$10)*'[2]MARK UP FOR RETAIL'!$D$11)*'[2]MARK UP FOR RETAIL'!$D$7</f>
        <v>41.828400000000002</v>
      </c>
      <c r="D57" s="727"/>
      <c r="E57" s="226"/>
      <c r="F57" s="14"/>
      <c r="G57" s="160"/>
      <c r="H57" s="160"/>
    </row>
    <row r="58" spans="1:8">
      <c r="A58" s="227" t="s">
        <v>355</v>
      </c>
      <c r="B58" s="228">
        <v>1</v>
      </c>
      <c r="C58" s="726">
        <f>(([2]ACCESSORIES!M58*'[2]MARK UP FOR RETAIL'!$D$10)*'[2]MARK UP FOR RETAIL'!$D$11)*'[2]MARK UP FOR RETAIL'!$D$7</f>
        <v>39.058199999999999</v>
      </c>
      <c r="D58" s="727"/>
      <c r="E58" s="226"/>
      <c r="F58" s="14"/>
      <c r="G58" s="160"/>
      <c r="H58" s="160"/>
    </row>
    <row r="59" spans="1:8">
      <c r="A59" s="217" t="s">
        <v>356</v>
      </c>
      <c r="B59" s="228">
        <v>1</v>
      </c>
      <c r="C59" s="726">
        <f>(([2]ACCESSORIES!M59*'[2]MARK UP FOR RETAIL'!$D$10)*'[2]MARK UP FOR RETAIL'!$D$11)*'[2]MARK UP FOR RETAIL'!$D$7</f>
        <v>15.325200000000001</v>
      </c>
      <c r="D59" s="727"/>
      <c r="E59" s="226"/>
      <c r="F59" s="14"/>
      <c r="G59" s="160"/>
      <c r="H59" s="160"/>
    </row>
    <row r="60" spans="1:8">
      <c r="A60" s="217" t="s">
        <v>357</v>
      </c>
      <c r="B60" s="228">
        <v>1</v>
      </c>
      <c r="C60" s="726">
        <f>(([2]ACCESSORIES!M60*'[2]MARK UP FOR RETAIL'!$D$10)*'[2]MARK UP FOR RETAIL'!$D$11)*'[2]MARK UP FOR RETAIL'!$D$7</f>
        <v>28.917000000000005</v>
      </c>
      <c r="D60" s="727"/>
      <c r="E60" s="226"/>
      <c r="F60" s="14"/>
      <c r="G60" s="160"/>
      <c r="H60" s="160"/>
    </row>
    <row r="61" spans="1:8">
      <c r="A61" s="219" t="s">
        <v>358</v>
      </c>
      <c r="B61" s="229">
        <v>1</v>
      </c>
      <c r="C61" s="728">
        <f>(([2]ACCESSORIES!M61*'[2]MARK UP FOR RETAIL'!$D$10)*'[2]MARK UP FOR RETAIL'!$D$11)*'[2]MARK UP FOR RETAIL'!$D$7</f>
        <v>30.229200000000002</v>
      </c>
      <c r="D61" s="729"/>
      <c r="E61" s="226"/>
      <c r="F61" s="14"/>
      <c r="G61" s="160"/>
      <c r="H61" s="160"/>
    </row>
    <row r="62" spans="1:8">
      <c r="A62" s="211"/>
      <c r="B62" s="212"/>
      <c r="C62" s="210"/>
      <c r="D62" s="210"/>
      <c r="E62" s="210"/>
      <c r="F62" s="14"/>
      <c r="G62" s="160"/>
      <c r="H62" s="160"/>
    </row>
    <row r="63" spans="1:8" ht="15.75">
      <c r="A63" s="221" t="s">
        <v>359</v>
      </c>
      <c r="B63" s="222" t="s">
        <v>341</v>
      </c>
      <c r="C63" s="230"/>
      <c r="D63" s="231"/>
      <c r="E63" s="223"/>
      <c r="F63" s="14"/>
      <c r="G63" s="160"/>
      <c r="H63" s="160"/>
    </row>
    <row r="64" spans="1:8">
      <c r="A64" s="215" t="s">
        <v>360</v>
      </c>
      <c r="B64" s="216">
        <v>1</v>
      </c>
      <c r="C64" s="724">
        <f>(([2]ACCESSORIES!M64*'[2]MARK UP FOR RETAIL'!$D$10)*'[2]MARK UP FOR RETAIL'!$D$11)*'[2]MARK UP FOR RETAIL'!$D$7</f>
        <v>33.469200000000001</v>
      </c>
      <c r="D64" s="725"/>
      <c r="E64" s="226"/>
      <c r="F64" s="14"/>
      <c r="G64" s="160"/>
      <c r="H64" s="160"/>
    </row>
    <row r="65" spans="1:10">
      <c r="A65" s="217" t="s">
        <v>361</v>
      </c>
      <c r="B65" s="218">
        <v>1</v>
      </c>
      <c r="C65" s="726">
        <f>(([2]ACCESSORIES!M65*'[2]MARK UP FOR RETAIL'!$D$10)*'[2]MARK UP FOR RETAIL'!$D$11)*'[2]MARK UP FOR RETAIL'!$D$7</f>
        <v>25.126200000000001</v>
      </c>
      <c r="D65" s="727"/>
      <c r="E65" s="226"/>
      <c r="F65" s="14"/>
      <c r="G65" s="160"/>
      <c r="H65" s="160"/>
    </row>
    <row r="66" spans="1:10">
      <c r="A66" s="217" t="s">
        <v>559</v>
      </c>
      <c r="B66" s="218">
        <v>1</v>
      </c>
      <c r="C66" s="726">
        <f>(([2]ACCESSORIES!M66*'[2]MARK UP FOR RETAIL'!$D$10)*'[2]MARK UP FOR RETAIL'!$D$11)*'[2]MARK UP FOR RETAIL'!$D$7</f>
        <v>41.828400000000002</v>
      </c>
      <c r="D66" s="727"/>
      <c r="E66" s="226"/>
      <c r="F66" s="14"/>
      <c r="G66" s="160"/>
      <c r="H66" s="160"/>
    </row>
    <row r="67" spans="1:10">
      <c r="A67" s="219" t="s">
        <v>560</v>
      </c>
      <c r="B67" s="220">
        <v>1</v>
      </c>
      <c r="C67" s="728">
        <f>(([2]ACCESSORIES!M67*'[2]MARK UP FOR RETAIL'!$D$10)*'[2]MARK UP FOR RETAIL'!$D$11)*'[2]MARK UP FOR RETAIL'!$D$7</f>
        <v>47.417399999999994</v>
      </c>
      <c r="D67" s="729"/>
      <c r="E67" s="226"/>
      <c r="F67" s="14"/>
      <c r="G67" s="160"/>
      <c r="H67" s="160"/>
    </row>
    <row r="68" spans="1:10">
      <c r="A68" s="730"/>
      <c r="B68" s="731"/>
      <c r="C68" s="731"/>
      <c r="D68" s="732"/>
      <c r="E68" s="226"/>
      <c r="F68" s="14"/>
      <c r="G68" s="160"/>
      <c r="H68" s="160"/>
    </row>
    <row r="69" spans="1:10">
      <c r="A69" s="215" t="s">
        <v>503</v>
      </c>
      <c r="B69" s="216">
        <v>1</v>
      </c>
      <c r="C69" s="724">
        <f>(([2]ACCESSORIES!M69*'[2]MARK UP FOR RETAIL'!$D$10)*'[2]MARK UP FOR RETAIL'!$D$11)*'[2]MARK UP FOR RETAIL'!$D$7</f>
        <v>3.1914000000000002</v>
      </c>
      <c r="D69" s="725"/>
      <c r="E69" s="226"/>
      <c r="F69" s="14"/>
      <c r="G69" s="160"/>
      <c r="H69" s="160"/>
    </row>
    <row r="70" spans="1:10" ht="15" customHeight="1">
      <c r="A70" s="217" t="s">
        <v>504</v>
      </c>
      <c r="B70" s="218">
        <v>1</v>
      </c>
      <c r="C70" s="726">
        <f>(([2]ACCESSORIES!M70*'[2]MARK UP FOR RETAIL'!$D$10)*'[2]MARK UP FOR RETAIL'!$D$11)*'[2]MARK UP FOR RETAIL'!$D$7</f>
        <v>3.1914000000000002</v>
      </c>
      <c r="D70" s="727"/>
      <c r="E70" s="226"/>
      <c r="F70" s="14"/>
      <c r="G70" s="160"/>
      <c r="H70" s="160"/>
    </row>
    <row r="71" spans="1:10">
      <c r="A71" s="217" t="s">
        <v>505</v>
      </c>
      <c r="B71" s="218">
        <v>1</v>
      </c>
      <c r="C71" s="726">
        <f>(([2]ACCESSORIES!M71*'[2]MARK UP FOR RETAIL'!$D$10)*'[2]MARK UP FOR RETAIL'!$D$11)*'[2]MARK UP FOR RETAIL'!$D$7</f>
        <v>3.1914000000000002</v>
      </c>
      <c r="D71" s="727"/>
      <c r="E71" s="226"/>
      <c r="F71" s="14"/>
      <c r="G71" s="160"/>
      <c r="H71" s="160"/>
    </row>
    <row r="72" spans="1:10">
      <c r="A72" s="232" t="s">
        <v>362</v>
      </c>
      <c r="B72" s="233">
        <v>1</v>
      </c>
      <c r="C72" s="726">
        <f>(([2]ACCESSORIES!M72*'[2]MARK UP FOR RETAIL'!$D$10)*'[2]MARK UP FOR RETAIL'!$D$11)*'[2]MARK UP FOR RETAIL'!$D$7</f>
        <v>3.1914000000000002</v>
      </c>
      <c r="D72" s="727"/>
      <c r="E72" s="226"/>
      <c r="F72" s="14"/>
      <c r="G72" s="160"/>
      <c r="H72" s="160"/>
      <c r="J72" s="296"/>
    </row>
    <row r="73" spans="1:10">
      <c r="A73" s="217" t="s">
        <v>363</v>
      </c>
      <c r="B73" s="218">
        <v>1</v>
      </c>
      <c r="C73" s="726">
        <f>(([2]ACCESSORIES!M73*'[2]MARK UP FOR RETAIL'!$D$10)*'[2]MARK UP FOR RETAIL'!$D$11)*'[2]MARK UP FOR RETAIL'!$D$7</f>
        <v>3.1914000000000002</v>
      </c>
      <c r="D73" s="727"/>
      <c r="E73" s="226"/>
      <c r="F73" s="14"/>
      <c r="G73" s="160"/>
      <c r="H73" s="160"/>
    </row>
    <row r="74" spans="1:10">
      <c r="A74" s="217" t="s">
        <v>364</v>
      </c>
      <c r="B74" s="218">
        <v>1</v>
      </c>
      <c r="C74" s="726">
        <f>(([2]ACCESSORIES!M74*'[2]MARK UP FOR RETAIL'!$D$10)*'[2]MARK UP FOR RETAIL'!$D$11)*'[2]MARK UP FOR RETAIL'!$D$7</f>
        <v>3.1914000000000002</v>
      </c>
      <c r="D74" s="727"/>
      <c r="E74" s="226"/>
      <c r="F74" s="14"/>
      <c r="G74" s="160"/>
      <c r="H74" s="160"/>
    </row>
    <row r="75" spans="1:10">
      <c r="A75" s="217" t="s">
        <v>365</v>
      </c>
      <c r="B75" s="218">
        <v>1</v>
      </c>
      <c r="C75" s="726">
        <f>(([2]ACCESSORIES!M75*'[2]MARK UP FOR RETAIL'!$D$10)*'[2]MARK UP FOR RETAIL'!$D$11)*'[2]MARK UP FOR RETAIL'!$D$7</f>
        <v>3.1914000000000002</v>
      </c>
      <c r="D75" s="727"/>
      <c r="E75" s="226"/>
      <c r="F75" s="14"/>
      <c r="G75" s="160"/>
      <c r="H75" s="160"/>
    </row>
    <row r="76" spans="1:10">
      <c r="A76" s="217" t="s">
        <v>366</v>
      </c>
      <c r="B76" s="218">
        <v>1</v>
      </c>
      <c r="C76" s="726">
        <f>(([2]ACCESSORIES!M76*'[2]MARK UP FOR RETAIL'!$D$10)*'[2]MARK UP FOR RETAIL'!$D$11)*'[2]MARK UP FOR RETAIL'!$D$7</f>
        <v>5.5728000000000009</v>
      </c>
      <c r="D76" s="727"/>
      <c r="E76" s="226"/>
      <c r="F76" s="14"/>
      <c r="G76" s="160"/>
      <c r="H76" s="160"/>
    </row>
    <row r="77" spans="1:10" ht="15" customHeight="1">
      <c r="A77" s="219" t="s">
        <v>367</v>
      </c>
      <c r="B77" s="220">
        <v>1</v>
      </c>
      <c r="C77" s="728">
        <f>(([2]ACCESSORIES!M77*'[2]MARK UP FOR RETAIL'!$D$10)*'[2]MARK UP FOR RETAIL'!$D$11)*'[2]MARK UP FOR RETAIL'!$D$7</f>
        <v>16.7346</v>
      </c>
      <c r="D77" s="729"/>
      <c r="E77" s="226"/>
      <c r="F77" s="14"/>
      <c r="G77" s="160"/>
      <c r="H77" s="160"/>
    </row>
    <row r="78" spans="1:10">
      <c r="A78" s="730"/>
      <c r="B78" s="731"/>
      <c r="C78" s="731"/>
      <c r="D78" s="732"/>
      <c r="E78" s="226"/>
      <c r="F78" s="14"/>
      <c r="G78" s="160"/>
      <c r="H78" s="160"/>
    </row>
    <row r="79" spans="1:10">
      <c r="A79" s="215" t="s">
        <v>368</v>
      </c>
      <c r="B79" s="216">
        <v>1</v>
      </c>
      <c r="C79" s="724">
        <f>(([2]ACCESSORIES!M79*'[2]MARK UP FOR RETAIL'!$D$10)*'[2]MARK UP FOR RETAIL'!$D$11)*'[2]MARK UP FOR RETAIL'!$D$7</f>
        <v>87.02640000000001</v>
      </c>
      <c r="D79" s="725"/>
      <c r="E79" s="226"/>
      <c r="F79" s="14"/>
      <c r="G79" s="160"/>
      <c r="H79" s="160"/>
    </row>
    <row r="80" spans="1:10">
      <c r="A80" s="217" t="s">
        <v>369</v>
      </c>
      <c r="B80" s="218">
        <v>1</v>
      </c>
      <c r="C80" s="724">
        <f>(([2]ACCESSORIES!M80*'[2]MARK UP FOR RETAIL'!$D$10)*'[2]MARK UP FOR RETAIL'!$D$11)*'[2]MARK UP FOR RETAIL'!$D$7</f>
        <v>25.936200000000003</v>
      </c>
      <c r="D80" s="725"/>
      <c r="E80" s="226"/>
      <c r="F80" s="14"/>
      <c r="G80" s="160"/>
      <c r="H80" s="160"/>
    </row>
    <row r="81" spans="1:8">
      <c r="A81" s="217" t="s">
        <v>370</v>
      </c>
      <c r="B81" s="218">
        <v>1</v>
      </c>
      <c r="C81" s="724">
        <f>(([2]ACCESSORIES!M81*'[2]MARK UP FOR RETAIL'!$D$10)*'[2]MARK UP FOR RETAIL'!$D$11)*'[2]MARK UP FOR RETAIL'!$D$7</f>
        <v>46.575000000000003</v>
      </c>
      <c r="D81" s="725"/>
      <c r="E81" s="226"/>
      <c r="F81" s="14"/>
      <c r="G81" s="160"/>
      <c r="H81" s="160"/>
    </row>
    <row r="82" spans="1:8">
      <c r="A82" s="217" t="s">
        <v>371</v>
      </c>
      <c r="B82" s="218">
        <v>1</v>
      </c>
      <c r="C82" s="724">
        <f>(([2]ACCESSORIES!M82*'[2]MARK UP FOR RETAIL'!$D$10)*'[2]MARK UP FOR RETAIL'!$D$11)*'[2]MARK UP FOR RETAIL'!$D$7</f>
        <v>18.678599999999999</v>
      </c>
      <c r="D82" s="725"/>
      <c r="E82" s="226"/>
      <c r="F82" s="14"/>
      <c r="G82" s="160"/>
      <c r="H82" s="160"/>
    </row>
    <row r="83" spans="1:8">
      <c r="A83" s="217" t="s">
        <v>372</v>
      </c>
      <c r="B83" s="218">
        <v>1</v>
      </c>
      <c r="C83" s="724">
        <f>(([2]ACCESSORIES!M83*'[2]MARK UP FOR RETAIL'!$D$10)*'[2]MARK UP FOR RETAIL'!$D$11)*'[2]MARK UP FOR RETAIL'!$D$7</f>
        <v>6.9984000000000011</v>
      </c>
      <c r="D83" s="725"/>
      <c r="E83" s="226"/>
      <c r="F83" s="14"/>
      <c r="G83" s="160"/>
      <c r="H83" s="160"/>
    </row>
    <row r="84" spans="1:8">
      <c r="A84" s="234" t="s">
        <v>373</v>
      </c>
      <c r="B84" s="228">
        <v>1</v>
      </c>
      <c r="C84" s="724">
        <f>(([2]ACCESSORIES!M84*'[2]MARK UP FOR RETAIL'!$D$10)*'[2]MARK UP FOR RETAIL'!$D$11)*'[2]MARK UP FOR RETAIL'!$D$7</f>
        <v>15.390000000000002</v>
      </c>
      <c r="D84" s="725"/>
      <c r="E84" s="226"/>
      <c r="F84" s="14"/>
      <c r="G84" s="160"/>
      <c r="H84" s="160"/>
    </row>
    <row r="85" spans="1:8">
      <c r="A85" s="235" t="s">
        <v>374</v>
      </c>
      <c r="B85" s="229">
        <v>1</v>
      </c>
      <c r="C85" s="733">
        <f>(([2]ACCESSORIES!M85*'[2]MARK UP FOR RETAIL'!$D$10)*'[2]MARK UP FOR RETAIL'!$D$11)*'[2]MARK UP FOR RETAIL'!$D$7</f>
        <v>7.063200000000001</v>
      </c>
      <c r="D85" s="734"/>
      <c r="E85" s="226"/>
      <c r="F85" s="14"/>
      <c r="G85" s="160"/>
      <c r="H85" s="160"/>
    </row>
    <row r="86" spans="1:8">
      <c r="A86" s="211"/>
      <c r="B86" s="212"/>
      <c r="C86" s="236"/>
      <c r="D86" s="236"/>
      <c r="E86" s="226"/>
      <c r="F86" s="14"/>
      <c r="G86" s="160"/>
      <c r="H86" s="160"/>
    </row>
    <row r="87" spans="1:8">
      <c r="A87" s="211"/>
      <c r="B87" s="212"/>
      <c r="C87" s="714" t="s">
        <v>339</v>
      </c>
      <c r="D87" s="714"/>
      <c r="E87" s="719" t="s">
        <v>558</v>
      </c>
      <c r="F87" s="926"/>
      <c r="G87" s="740"/>
      <c r="H87" s="931"/>
    </row>
    <row r="88" spans="1:8" ht="15.75">
      <c r="A88" s="213" t="s">
        <v>375</v>
      </c>
      <c r="B88" s="214" t="s">
        <v>341</v>
      </c>
      <c r="C88" s="715"/>
      <c r="D88" s="716"/>
      <c r="E88" s="928"/>
      <c r="F88" s="929"/>
      <c r="G88" s="931"/>
      <c r="H88" s="931"/>
    </row>
    <row r="89" spans="1:8">
      <c r="A89" s="215" t="s">
        <v>376</v>
      </c>
      <c r="B89" s="225">
        <v>1</v>
      </c>
      <c r="C89" s="724">
        <f>(([2]ACCESSORIES!M89*'[2]MARK UP FOR RETAIL'!$D$10)*'[2]MARK UP FOR RETAIL'!$D$11)*'[2]MARK UP FOR RETAIL'!$D$7</f>
        <v>33.469200000000001</v>
      </c>
      <c r="D89" s="724"/>
      <c r="E89" s="724">
        <f>(([2]ACCESSORIES!O89*'[2]MARK UP FOR RETAIL'!$D$10)*'[2]MARK UP FOR RETAIL'!$D$11)*'[2]MARK UP FOR RETAIL'!$D$7</f>
        <v>25.11</v>
      </c>
      <c r="F89" s="725"/>
      <c r="G89" s="930"/>
      <c r="H89" s="930"/>
    </row>
    <row r="90" spans="1:8">
      <c r="A90" s="217" t="s">
        <v>377</v>
      </c>
      <c r="B90" s="228">
        <v>1</v>
      </c>
      <c r="C90" s="726">
        <f>(([2]ACCESSORIES!M90*'[2]MARK UP FOR RETAIL'!$D$10)*'[2]MARK UP FOR RETAIL'!$D$11)*'[2]MARK UP FOR RETAIL'!$D$7</f>
        <v>45.732599999999998</v>
      </c>
      <c r="D90" s="726"/>
      <c r="E90" s="726">
        <f>(([2]ACCESSORIES!O90*'[2]MARK UP FOR RETAIL'!$D$10)*'[2]MARK UP FOR RETAIL'!$D$11)*'[2]MARK UP FOR RETAIL'!$D$7</f>
        <v>33.890400000000007</v>
      </c>
      <c r="F90" s="727"/>
      <c r="G90" s="930"/>
      <c r="H90" s="930"/>
    </row>
    <row r="91" spans="1:8">
      <c r="A91" s="219" t="s">
        <v>378</v>
      </c>
      <c r="B91" s="229">
        <v>1</v>
      </c>
      <c r="C91" s="728">
        <f>(([2]ACCESSORIES!M91*'[2]MARK UP FOR RETAIL'!$D$10)*'[2]MARK UP FOR RETAIL'!$D$11)*'[2]MARK UP FOR RETAIL'!$D$7</f>
        <v>61.057799999999993</v>
      </c>
      <c r="D91" s="728"/>
      <c r="E91" s="728">
        <f>(([2]ACCESSORIES!O91*'[2]MARK UP FOR RETAIL'!$D$10)*'[2]MARK UP FOR RETAIL'!$D$11)*'[2]MARK UP FOR RETAIL'!$D$7</f>
        <v>45.181799999999996</v>
      </c>
      <c r="F91" s="729"/>
      <c r="G91" s="930"/>
      <c r="H91" s="930"/>
    </row>
    <row r="92" spans="1:8">
      <c r="A92" s="237"/>
      <c r="B92" s="212"/>
      <c r="C92" s="932"/>
      <c r="D92" s="932"/>
      <c r="E92" s="932"/>
      <c r="F92" s="160"/>
      <c r="G92" s="5"/>
      <c r="H92" s="5"/>
    </row>
    <row r="93" spans="1:8">
      <c r="A93" s="215" t="s">
        <v>379</v>
      </c>
      <c r="B93" s="225">
        <v>1</v>
      </c>
      <c r="C93" s="724">
        <f>(([2]ACCESSORIES!M93*'[2]MARK UP FOR RETAIL'!$D$10)*'[2]MARK UP FOR RETAIL'!$D$11)*'[2]MARK UP FOR RETAIL'!$D$7</f>
        <v>50.203799999999994</v>
      </c>
      <c r="D93" s="724"/>
      <c r="E93" s="724">
        <f>(([2]ACCESSORIES!O93*'[2]MARK UP FOR RETAIL'!$D$10)*'[2]MARK UP FOR RETAIL'!$D$11)*'[2]MARK UP FOR RETAIL'!$D$7</f>
        <v>37.648800000000001</v>
      </c>
      <c r="F93" s="725"/>
      <c r="G93" s="930"/>
      <c r="H93" s="930"/>
    </row>
    <row r="94" spans="1:8">
      <c r="A94" s="217" t="s">
        <v>380</v>
      </c>
      <c r="B94" s="228">
        <v>1</v>
      </c>
      <c r="C94" s="726">
        <f>(([2]ACCESSORIES!M94*'[2]MARK UP FOR RETAIL'!$D$10)*'[2]MARK UP FOR RETAIL'!$D$11)*'[2]MARK UP FOR RETAIL'!$D$7</f>
        <v>68.606999999999999</v>
      </c>
      <c r="D94" s="726"/>
      <c r="E94" s="726">
        <f>(([2]ACCESSORIES!O94*'[2]MARK UP FOR RETAIL'!$D$10)*'[2]MARK UP FOR RETAIL'!$D$11)*'[2]MARK UP FOR RETAIL'!$D$7</f>
        <v>50.835599999999999</v>
      </c>
      <c r="F94" s="727"/>
      <c r="G94" s="930"/>
      <c r="H94" s="930"/>
    </row>
    <row r="95" spans="1:8">
      <c r="A95" s="219" t="s">
        <v>381</v>
      </c>
      <c r="B95" s="229">
        <v>1</v>
      </c>
      <c r="C95" s="728">
        <f>(([2]ACCESSORIES!M95*'[2]MARK UP FOR RETAIL'!$D$10)*'[2]MARK UP FOR RETAIL'!$D$11)*'[2]MARK UP FOR RETAIL'!$D$7</f>
        <v>91.627200000000002</v>
      </c>
      <c r="D95" s="728"/>
      <c r="E95" s="728">
        <f>(([2]ACCESSORIES!O95*'[2]MARK UP FOR RETAIL'!$D$10)*'[2]MARK UP FOR RETAIL'!$D$11)*'[2]MARK UP FOR RETAIL'!$D$7</f>
        <v>67.748400000000004</v>
      </c>
      <c r="F95" s="729"/>
      <c r="G95" s="930"/>
      <c r="H95" s="930"/>
    </row>
    <row r="96" spans="1:8">
      <c r="A96" s="238"/>
      <c r="B96" s="239"/>
      <c r="C96" s="240"/>
      <c r="D96" s="933"/>
      <c r="E96" s="934"/>
      <c r="F96" s="160"/>
      <c r="G96" s="5"/>
      <c r="H96" s="5"/>
    </row>
    <row r="97" spans="1:8">
      <c r="A97" s="215" t="s">
        <v>382</v>
      </c>
      <c r="B97" s="225">
        <v>1</v>
      </c>
      <c r="C97" s="724">
        <f>(([2]ACCESSORIES!M97*'[2]MARK UP FOR RETAIL'!$D$10)*'[2]MARK UP FOR RETAIL'!$D$11)*'[2]MARK UP FOR RETAIL'!$D$7</f>
        <v>73.061999999999998</v>
      </c>
      <c r="D97" s="724"/>
      <c r="E97" s="724">
        <f>(([2]ACCESSORIES!O97*'[2]MARK UP FOR RETAIL'!$D$10)*'[2]MARK UP FOR RETAIL'!$D$11)*'[2]MARK UP FOR RETAIL'!$D$7</f>
        <v>51.953400000000009</v>
      </c>
      <c r="F97" s="725"/>
      <c r="G97" s="930"/>
      <c r="H97" s="930"/>
    </row>
    <row r="98" spans="1:8">
      <c r="A98" s="217" t="s">
        <v>383</v>
      </c>
      <c r="B98" s="228">
        <v>1</v>
      </c>
      <c r="C98" s="726">
        <f>(([2]ACCESSORIES!M98*'[2]MARK UP FOR RETAIL'!$D$10)*'[2]MARK UP FOR RETAIL'!$D$11)*'[2]MARK UP FOR RETAIL'!$D$7</f>
        <v>97.621200000000002</v>
      </c>
      <c r="D98" s="726"/>
      <c r="E98" s="726">
        <f>(([2]ACCESSORIES!O98*'[2]MARK UP FOR RETAIL'!$D$10)*'[2]MARK UP FOR RETAIL'!$D$11)*'[2]MARK UP FOR RETAIL'!$D$7</f>
        <v>71.28</v>
      </c>
      <c r="F98" s="727"/>
      <c r="G98" s="930"/>
      <c r="H98" s="930"/>
    </row>
    <row r="99" spans="1:8">
      <c r="A99" s="219" t="s">
        <v>384</v>
      </c>
      <c r="B99" s="229">
        <v>1</v>
      </c>
      <c r="C99" s="728">
        <f>(([2]ACCESSORIES!M99*'[2]MARK UP FOR RETAIL'!$D$10)*'[2]MARK UP FOR RETAIL'!$D$11)*'[2]MARK UP FOR RETAIL'!$D$7</f>
        <v>128.02860000000001</v>
      </c>
      <c r="D99" s="728"/>
      <c r="E99" s="728">
        <f>(([2]ACCESSORIES!O99*'[2]MARK UP FOR RETAIL'!$D$10)*'[2]MARK UP FOR RETAIL'!$D$11)*'[2]MARK UP FOR RETAIL'!$D$7</f>
        <v>93.862799999999993</v>
      </c>
      <c r="F99" s="729"/>
      <c r="G99" s="930"/>
      <c r="H99" s="930"/>
    </row>
    <row r="100" spans="1:8">
      <c r="A100" s="237"/>
      <c r="B100" s="212"/>
      <c r="C100" s="932"/>
      <c r="D100" s="932"/>
      <c r="E100" s="932"/>
      <c r="F100" s="160"/>
      <c r="G100" s="5"/>
      <c r="H100" s="5"/>
    </row>
    <row r="101" spans="1:8">
      <c r="A101" s="215" t="s">
        <v>385</v>
      </c>
      <c r="B101" s="225">
        <v>1</v>
      </c>
      <c r="C101" s="724">
        <f>(([2]ACCESSORIES!M101*'[2]MARK UP FOR RETAIL'!$D$10)*'[2]MARK UP FOR RETAIL'!$D$11)*'[2]MARK UP FOR RETAIL'!$D$7</f>
        <v>97.621200000000002</v>
      </c>
      <c r="D101" s="724"/>
      <c r="E101" s="724">
        <f>(([2]ACCESSORIES!O101*'[2]MARK UP FOR RETAIL'!$D$10)*'[2]MARK UP FOR RETAIL'!$D$11)*'[2]MARK UP FOR RETAIL'!$D$7</f>
        <v>71.28</v>
      </c>
      <c r="F101" s="725"/>
      <c r="G101" s="930"/>
      <c r="H101" s="930"/>
    </row>
    <row r="102" spans="1:8">
      <c r="A102" s="217" t="s">
        <v>386</v>
      </c>
      <c r="B102" s="228">
        <v>1</v>
      </c>
      <c r="C102" s="726">
        <f>(([2]ACCESSORIES!M102*'[2]MARK UP FOR RETAIL'!$D$10)*'[2]MARK UP FOR RETAIL'!$D$11)*'[2]MARK UP FOR RETAIL'!$D$7</f>
        <v>140.03280000000001</v>
      </c>
      <c r="D102" s="726"/>
      <c r="E102" s="726">
        <f>(([2]ACCESSORIES!O102*'[2]MARK UP FOR RETAIL'!$D$10)*'[2]MARK UP FOR RETAIL'!$D$11)*'[2]MARK UP FOR RETAIL'!$D$7</f>
        <v>101.39580000000001</v>
      </c>
      <c r="F102" s="727"/>
      <c r="G102" s="930"/>
      <c r="H102" s="930"/>
    </row>
    <row r="103" spans="1:8">
      <c r="A103" s="219" t="s">
        <v>387</v>
      </c>
      <c r="B103" s="229">
        <v>1</v>
      </c>
      <c r="C103" s="728">
        <f>(([2]ACCESSORIES!M103*'[2]MARK UP FOR RETAIL'!$D$10)*'[2]MARK UP FOR RETAIL'!$D$11)*'[2]MARK UP FOR RETAIL'!$D$7</f>
        <v>182.6874</v>
      </c>
      <c r="D103" s="728"/>
      <c r="E103" s="728">
        <f>(([2]ACCESSORIES!O103*'[2]MARK UP FOR RETAIL'!$D$10)*'[2]MARK UP FOR RETAIL'!$D$11)*'[2]MARK UP FOR RETAIL'!$D$7</f>
        <v>131.77080000000001</v>
      </c>
      <c r="F103" s="729"/>
      <c r="G103" s="930"/>
      <c r="H103" s="930"/>
    </row>
    <row r="104" spans="1:8">
      <c r="A104" s="241"/>
      <c r="B104" s="212"/>
      <c r="C104" s="242"/>
      <c r="D104" s="242"/>
      <c r="E104" s="242"/>
      <c r="F104" s="242"/>
      <c r="G104" s="935"/>
      <c r="H104" s="935"/>
    </row>
    <row r="105" spans="1:8">
      <c r="A105" s="243" t="s">
        <v>388</v>
      </c>
      <c r="B105" s="244">
        <v>2</v>
      </c>
      <c r="C105" s="733">
        <f>(([2]ACCESSORIES!M105*'[2]MARK UP FOR RETAIL'!$D$10)*'[2]MARK UP FOR RETAIL'!$D$11)*'[2]MARK UP FOR RETAIL'!$D$7</f>
        <v>8.3754000000000008</v>
      </c>
      <c r="D105" s="733"/>
      <c r="E105" s="733">
        <f>(([2]ACCESSORIES!O105*'[2]MARK UP FOR RETAIL'!$D$10)*'[2]MARK UP FOR RETAIL'!$D$11)*'[2]MARK UP FOR RETAIL'!$D$7</f>
        <v>6.2855999999999996</v>
      </c>
      <c r="F105" s="734"/>
      <c r="G105" s="930"/>
      <c r="H105" s="930"/>
    </row>
    <row r="106" spans="1:8">
      <c r="A106" s="211"/>
      <c r="B106" s="212"/>
      <c r="C106" s="245"/>
      <c r="D106" s="245"/>
      <c r="E106" s="245"/>
      <c r="F106" s="245"/>
      <c r="G106" s="245"/>
      <c r="H106" s="245"/>
    </row>
    <row r="107" spans="1:8">
      <c r="A107" s="211"/>
      <c r="B107" s="212"/>
      <c r="C107" s="245"/>
      <c r="D107" s="245"/>
      <c r="E107" s="245"/>
      <c r="F107" s="245"/>
      <c r="G107" s="245"/>
      <c r="H107" s="245"/>
    </row>
    <row r="108" spans="1:8">
      <c r="A108" s="211"/>
      <c r="B108" s="212"/>
      <c r="C108" s="245"/>
      <c r="D108" s="245"/>
      <c r="E108" s="245"/>
      <c r="F108" s="245"/>
      <c r="G108" s="245"/>
      <c r="H108" s="245"/>
    </row>
    <row r="109" spans="1:8">
      <c r="A109" s="241"/>
      <c r="B109" s="212"/>
      <c r="C109" s="713" t="s">
        <v>339</v>
      </c>
      <c r="D109" s="723"/>
      <c r="E109" s="739"/>
      <c r="F109" s="739"/>
      <c r="G109" s="740"/>
      <c r="H109" s="740"/>
    </row>
    <row r="110" spans="1:8">
      <c r="A110" s="246" t="s">
        <v>410</v>
      </c>
      <c r="B110" s="222" t="s">
        <v>341</v>
      </c>
      <c r="C110" s="715"/>
      <c r="D110" s="936"/>
      <c r="E110" s="739"/>
      <c r="F110" s="739"/>
      <c r="G110" s="740"/>
      <c r="H110" s="740"/>
    </row>
    <row r="111" spans="1:8">
      <c r="A111" s="248" t="s">
        <v>411</v>
      </c>
      <c r="B111" s="937">
        <v>1</v>
      </c>
      <c r="C111" s="964">
        <f>(([2]ACCESSORIES!M111*'[2]MARK UP FOR RETAIL'!$D$10)*'[2]MARK UP FOR RETAIL'!$D$11)*'[2]MARK UP FOR RETAIL'!$D$7</f>
        <v>46.445400000000006</v>
      </c>
      <c r="D111" s="725"/>
      <c r="E111" s="930"/>
      <c r="F111" s="930"/>
      <c r="G111" s="930"/>
      <c r="H111" s="930"/>
    </row>
    <row r="112" spans="1:8">
      <c r="A112" s="234" t="s">
        <v>412</v>
      </c>
      <c r="B112" s="938">
        <v>1</v>
      </c>
      <c r="C112" s="965">
        <f>(([2]ACCESSORIES!M112*'[2]MARK UP FOR RETAIL'!$D$10)*'[2]MARK UP FOR RETAIL'!$D$11)*'[2]MARK UP FOR RETAIL'!$D$7</f>
        <v>62.775000000000006</v>
      </c>
      <c r="D112" s="727"/>
      <c r="E112" s="930"/>
      <c r="F112" s="930"/>
      <c r="G112" s="930"/>
      <c r="H112" s="930"/>
    </row>
    <row r="113" spans="1:8">
      <c r="A113" s="234" t="s">
        <v>413</v>
      </c>
      <c r="B113" s="938">
        <v>1</v>
      </c>
      <c r="C113" s="965">
        <f>(([2]ACCESSORIES!M113*'[2]MARK UP FOR RETAIL'!$D$10)*'[2]MARK UP FOR RETAIL'!$D$11)*'[2]MARK UP FOR RETAIL'!$D$7</f>
        <v>80.19</v>
      </c>
      <c r="D113" s="727"/>
      <c r="E113" s="930"/>
      <c r="F113" s="930"/>
      <c r="G113" s="930"/>
      <c r="H113" s="930"/>
    </row>
    <row r="114" spans="1:8">
      <c r="A114" s="235" t="s">
        <v>414</v>
      </c>
      <c r="B114" s="939">
        <v>1</v>
      </c>
      <c r="C114" s="966">
        <f>(([2]ACCESSORIES!M114*'[2]MARK UP FOR RETAIL'!$D$10)*'[2]MARK UP FOR RETAIL'!$D$11)*'[2]MARK UP FOR RETAIL'!$D$7</f>
        <v>97.621200000000002</v>
      </c>
      <c r="D114" s="729"/>
      <c r="E114" s="930"/>
      <c r="F114" s="930"/>
      <c r="G114" s="930"/>
      <c r="H114" s="930"/>
    </row>
    <row r="115" spans="1:8">
      <c r="A115" s="211"/>
      <c r="B115" s="212"/>
      <c r="C115" s="210"/>
      <c r="D115" s="210"/>
      <c r="E115" s="210"/>
      <c r="F115" s="14"/>
      <c r="G115" s="160"/>
      <c r="H115" s="160"/>
    </row>
    <row r="116" spans="1:8">
      <c r="A116" s="241"/>
      <c r="B116" s="212"/>
      <c r="C116" s="713" t="s">
        <v>339</v>
      </c>
      <c r="D116" s="714"/>
      <c r="E116" s="719" t="s">
        <v>558</v>
      </c>
      <c r="F116" s="926"/>
      <c r="G116" s="740"/>
      <c r="H116" s="740"/>
    </row>
    <row r="117" spans="1:8">
      <c r="A117" s="246" t="s">
        <v>415</v>
      </c>
      <c r="B117" s="247" t="s">
        <v>341</v>
      </c>
      <c r="C117" s="715"/>
      <c r="D117" s="716"/>
      <c r="E117" s="928"/>
      <c r="F117" s="929"/>
      <c r="G117" s="740"/>
      <c r="H117" s="740"/>
    </row>
    <row r="118" spans="1:8">
      <c r="A118" s="249" t="s">
        <v>418</v>
      </c>
      <c r="B118" s="938">
        <v>1</v>
      </c>
      <c r="C118" s="966">
        <f>(([2]ACCESSORIES!M118*'[2]MARK UP FOR RETAIL'!$D$10)*'[2]MARK UP FOR RETAIL'!$D$11)*'[2]MARK UP FOR RETAIL'!$D$7</f>
        <v>33.631200000000007</v>
      </c>
      <c r="D118" s="729"/>
      <c r="E118" s="966">
        <f>(([2]ACCESSORIES!O118*'[2]MARK UP FOR RETAIL'!$D$10)*'[2]MARK UP FOR RETAIL'!$D$11)*'[2]MARK UP FOR RETAIL'!$D$7</f>
        <v>24.202799999999996</v>
      </c>
      <c r="F118" s="729"/>
      <c r="G118" s="930"/>
      <c r="H118" s="930"/>
    </row>
    <row r="119" spans="1:8">
      <c r="A119" s="248" t="s">
        <v>416</v>
      </c>
      <c r="B119" s="937">
        <v>1</v>
      </c>
      <c r="C119" s="966">
        <f>(([2]ACCESSORIES!M119*'[2]MARK UP FOR RETAIL'!$D$10)*'[2]MARK UP FOR RETAIL'!$D$11)*'[2]MARK UP FOR RETAIL'!$D$7</f>
        <v>143.6292</v>
      </c>
      <c r="D119" s="729"/>
      <c r="E119" s="11"/>
      <c r="F119" s="11"/>
      <c r="G119" s="940"/>
      <c r="H119" s="940"/>
    </row>
    <row r="120" spans="1:8" ht="15" customHeight="1">
      <c r="A120" s="234" t="s">
        <v>417</v>
      </c>
      <c r="B120" s="938">
        <v>1</v>
      </c>
      <c r="C120" s="966">
        <f>(([2]ACCESSORIES!M120*'[2]MARK UP FOR RETAIL'!$D$10)*'[2]MARK UP FOR RETAIL'!$D$11)*'[2]MARK UP FOR RETAIL'!$D$7</f>
        <v>104.571</v>
      </c>
      <c r="D120" s="729"/>
      <c r="E120" s="11"/>
      <c r="F120" s="11"/>
      <c r="G120" s="940"/>
      <c r="H120" s="940"/>
    </row>
    <row r="121" spans="1:8">
      <c r="A121" s="234" t="s">
        <v>561</v>
      </c>
      <c r="B121" s="938">
        <v>1</v>
      </c>
      <c r="C121" s="966">
        <f>(([2]ACCESSORIES!M121*'[2]MARK UP FOR RETAIL'!$D$10)*'[2]MARK UP FOR RETAIL'!$D$11)*'[2]MARK UP FOR RETAIL'!$D$7</f>
        <v>12.96</v>
      </c>
      <c r="D121" s="729"/>
      <c r="E121" s="11"/>
      <c r="F121" s="11"/>
      <c r="G121" s="940"/>
      <c r="H121" s="940"/>
    </row>
    <row r="122" spans="1:8">
      <c r="A122" s="234" t="s">
        <v>419</v>
      </c>
      <c r="B122" s="938">
        <v>1</v>
      </c>
      <c r="C122" s="966">
        <f>(([2]ACCESSORIES!M122*'[2]MARK UP FOR RETAIL'!$D$10)*'[2]MARK UP FOR RETAIL'!$D$11)*'[2]MARK UP FOR RETAIL'!$D$7</f>
        <v>9.3960000000000008</v>
      </c>
      <c r="D122" s="729"/>
      <c r="E122" s="11"/>
      <c r="F122" s="11"/>
      <c r="G122" s="940"/>
      <c r="H122" s="940"/>
    </row>
    <row r="123" spans="1:8">
      <c r="A123" s="249" t="s">
        <v>420</v>
      </c>
      <c r="B123" s="938">
        <v>1</v>
      </c>
      <c r="C123" s="966">
        <f>(([2]ACCESSORIES!M123*'[2]MARK UP FOR RETAIL'!$D$10)*'[2]MARK UP FOR RETAIL'!$D$11)*'[2]MARK UP FOR RETAIL'!$D$7</f>
        <v>17.722799999999999</v>
      </c>
      <c r="D123" s="729"/>
      <c r="E123" s="11"/>
      <c r="F123" s="11"/>
      <c r="G123" s="940"/>
      <c r="H123" s="940"/>
    </row>
    <row r="124" spans="1:8">
      <c r="A124" s="250" t="s">
        <v>421</v>
      </c>
      <c r="B124" s="939">
        <v>1</v>
      </c>
      <c r="C124" s="966">
        <f>(([2]ACCESSORIES!M124*'[2]MARK UP FOR RETAIL'!$D$10)*'[2]MARK UP FOR RETAIL'!$D$11)*'[2]MARK UP FOR RETAIL'!$D$7</f>
        <v>13.186800000000002</v>
      </c>
      <c r="D124" s="729"/>
      <c r="E124" s="11"/>
      <c r="F124" s="11"/>
      <c r="G124" s="940"/>
      <c r="H124" s="940"/>
    </row>
    <row r="125" spans="1:8">
      <c r="A125" s="211"/>
      <c r="B125" s="212"/>
      <c r="C125" s="245"/>
      <c r="D125" s="245"/>
      <c r="E125" s="245"/>
      <c r="F125" s="245"/>
      <c r="G125" s="245"/>
      <c r="H125" s="245"/>
    </row>
    <row r="126" spans="1:8" ht="15" customHeight="1">
      <c r="A126" s="211"/>
      <c r="B126" s="212"/>
      <c r="C126" s="245"/>
      <c r="D126" s="245"/>
      <c r="E126" s="245"/>
      <c r="F126" s="245"/>
      <c r="G126" s="245"/>
      <c r="H126" s="245"/>
    </row>
    <row r="127" spans="1:8">
      <c r="A127" s="211"/>
      <c r="B127" s="212"/>
      <c r="C127" s="245"/>
      <c r="D127" s="245"/>
      <c r="E127" s="245"/>
      <c r="F127" s="245"/>
      <c r="G127" s="245"/>
      <c r="H127" s="245"/>
    </row>
    <row r="128" spans="1:8">
      <c r="A128" s="211"/>
      <c r="B128" s="212"/>
      <c r="C128" s="245"/>
      <c r="D128" s="245"/>
      <c r="E128" s="245"/>
      <c r="F128" s="245"/>
      <c r="G128" s="245"/>
      <c r="H128" s="245"/>
    </row>
    <row r="129" spans="1:8">
      <c r="A129" s="211"/>
      <c r="B129" s="212"/>
      <c r="C129" s="245"/>
      <c r="D129" s="245"/>
      <c r="E129" s="245"/>
      <c r="F129" s="245"/>
      <c r="G129" s="245"/>
      <c r="H129" s="245"/>
    </row>
    <row r="130" spans="1:8">
      <c r="A130" s="211"/>
      <c r="B130" s="212"/>
      <c r="C130" s="245"/>
      <c r="D130" s="245"/>
      <c r="E130" s="245"/>
      <c r="F130" s="245"/>
      <c r="G130" s="245"/>
      <c r="H130" s="245"/>
    </row>
    <row r="131" spans="1:8">
      <c r="A131" s="211"/>
      <c r="B131" s="212"/>
      <c r="C131" s="245"/>
      <c r="D131" s="245"/>
      <c r="E131" s="245"/>
      <c r="F131" s="245"/>
      <c r="G131" s="245"/>
      <c r="H131" s="245"/>
    </row>
    <row r="132" spans="1:8">
      <c r="A132" s="211"/>
      <c r="B132" s="212"/>
      <c r="C132" s="245"/>
      <c r="D132" s="245"/>
      <c r="E132" s="245"/>
      <c r="F132" s="245"/>
      <c r="G132" s="245"/>
      <c r="H132" s="245"/>
    </row>
    <row r="133" spans="1:8">
      <c r="A133" s="211"/>
      <c r="B133" s="212"/>
      <c r="C133" s="245"/>
      <c r="D133" s="245"/>
      <c r="E133" s="245"/>
      <c r="F133" s="245"/>
      <c r="G133" s="245"/>
      <c r="H133" s="245"/>
    </row>
    <row r="134" spans="1:8" ht="15.75" thickBot="1">
      <c r="A134" s="211"/>
      <c r="B134" s="212"/>
      <c r="C134" s="245"/>
      <c r="D134" s="245"/>
      <c r="E134" s="245"/>
      <c r="F134" s="245"/>
      <c r="G134" s="245"/>
      <c r="H134" s="245"/>
    </row>
    <row r="135" spans="1:8" ht="16.5" thickBot="1">
      <c r="A135" s="251" t="s">
        <v>389</v>
      </c>
      <c r="B135" s="252"/>
      <c r="C135" s="253"/>
      <c r="D135" s="253"/>
      <c r="E135" s="253"/>
      <c r="F135" s="254"/>
      <c r="G135" s="254"/>
      <c r="H135" s="255"/>
    </row>
    <row r="136" spans="1:8">
      <c r="A136" s="256"/>
      <c r="B136" s="257" t="s">
        <v>390</v>
      </c>
      <c r="C136" s="258" t="s">
        <v>391</v>
      </c>
      <c r="D136" s="258" t="s">
        <v>392</v>
      </c>
      <c r="E136" s="258" t="s">
        <v>393</v>
      </c>
      <c r="F136" s="258" t="s">
        <v>394</v>
      </c>
      <c r="G136" s="258" t="s">
        <v>395</v>
      </c>
      <c r="H136" s="259" t="s">
        <v>396</v>
      </c>
    </row>
    <row r="137" spans="1:8" ht="15" customHeight="1">
      <c r="A137" s="260"/>
      <c r="B137" s="261" t="s">
        <v>397</v>
      </c>
      <c r="C137" s="262" t="s">
        <v>278</v>
      </c>
      <c r="D137" s="262" t="s">
        <v>398</v>
      </c>
      <c r="E137" s="262" t="s">
        <v>399</v>
      </c>
      <c r="F137" s="262" t="s">
        <v>400</v>
      </c>
      <c r="G137" s="262" t="s">
        <v>401</v>
      </c>
      <c r="H137" s="263" t="s">
        <v>402</v>
      </c>
    </row>
    <row r="138" spans="1:8">
      <c r="A138" s="941" t="s">
        <v>562</v>
      </c>
      <c r="B138" s="954">
        <f>(([2]ACCESSORIES!L138*'[2]MARK UP FOR RETAIL'!$D$10)*'[2]MARK UP FOR RETAIL'!$D$11)*'[2]MARK UP FOR RETAIL'!$D$7</f>
        <v>47.417399999999994</v>
      </c>
      <c r="C138" s="954">
        <f>(([2]ACCESSORIES!M138*'[2]MARK UP FOR RETAIL'!$D$10)*'[2]MARK UP FOR RETAIL'!$D$11)*'[2]MARK UP FOR RETAIL'!$D$7</f>
        <v>94.834799999999987</v>
      </c>
      <c r="D138" s="954">
        <f>(([2]ACCESSORIES!N138*'[2]MARK UP FOR RETAIL'!$D$10)*'[2]MARK UP FOR RETAIL'!$D$11)*'[2]MARK UP FOR RETAIL'!$D$7</f>
        <v>142.25220000000002</v>
      </c>
      <c r="E138" s="954">
        <f>(([2]ACCESSORIES!O138*'[2]MARK UP FOR RETAIL'!$D$10)*'[2]MARK UP FOR RETAIL'!$D$11)*'[2]MARK UP FOR RETAIL'!$D$7</f>
        <v>189.66959999999997</v>
      </c>
      <c r="F138" s="954">
        <f>(([2]ACCESSORIES!P138*'[2]MARK UP FOR RETAIL'!$D$10)*'[2]MARK UP FOR RETAIL'!$D$11)*'[2]MARK UP FOR RETAIL'!$D$7</f>
        <v>237.08699999999999</v>
      </c>
      <c r="G138" s="954">
        <f>(([2]ACCESSORIES!Q138*'[2]MARK UP FOR RETAIL'!$D$10)*'[2]MARK UP FOR RETAIL'!$D$11)*'[2]MARK UP FOR RETAIL'!$D$7</f>
        <v>284.553</v>
      </c>
      <c r="H138" s="954">
        <f>(([2]ACCESSORIES!R138*'[2]MARK UP FOR RETAIL'!$D$10)*'[2]MARK UP FOR RETAIL'!$D$11)*'[2]MARK UP FOR RETAIL'!$D$7</f>
        <v>331.92179999999996</v>
      </c>
    </row>
    <row r="139" spans="1:8">
      <c r="A139" s="942"/>
      <c r="B139" s="954"/>
      <c r="C139" s="954"/>
      <c r="D139" s="954"/>
      <c r="E139" s="954"/>
      <c r="F139" s="954"/>
      <c r="G139" s="954"/>
      <c r="H139" s="954"/>
    </row>
    <row r="140" spans="1:8">
      <c r="A140" s="941" t="s">
        <v>563</v>
      </c>
      <c r="B140" s="954">
        <f>(([2]ACCESSORIES!L140*'[2]MARK UP FOR RETAIL'!$D$10)*'[2]MARK UP FOR RETAIL'!$D$11)*'[2]MARK UP FOR RETAIL'!$D$7</f>
        <v>61.365600000000008</v>
      </c>
      <c r="C140" s="954">
        <f>(([2]ACCESSORIES!M140*'[2]MARK UP FOR RETAIL'!$D$10)*'[2]MARK UP FOR RETAIL'!$D$11)*'[2]MARK UP FOR RETAIL'!$D$7</f>
        <v>122.73120000000002</v>
      </c>
      <c r="D140" s="954">
        <f>(([2]ACCESSORIES!N140*'[2]MARK UP FOR RETAIL'!$D$10)*'[2]MARK UP FOR RETAIL'!$D$11)*'[2]MARK UP FOR RETAIL'!$D$7</f>
        <v>184.0968</v>
      </c>
      <c r="E140" s="954">
        <f>(([2]ACCESSORIES!O140*'[2]MARK UP FOR RETAIL'!$D$10)*'[2]MARK UP FOR RETAIL'!$D$11)*'[2]MARK UP FOR RETAIL'!$D$7</f>
        <v>245.46240000000003</v>
      </c>
      <c r="F140" s="954">
        <f>(([2]ACCESSORIES!P140*'[2]MARK UP FOR RETAIL'!$D$10)*'[2]MARK UP FOR RETAIL'!$D$11)*'[2]MARK UP FOR RETAIL'!$D$7</f>
        <v>306.82800000000003</v>
      </c>
      <c r="G140" s="954">
        <f>(([2]ACCESSORIES!Q140*'[2]MARK UP FOR RETAIL'!$D$10)*'[2]MARK UP FOR RETAIL'!$D$11)*'[2]MARK UP FOR RETAIL'!$D$7</f>
        <v>368.1936</v>
      </c>
      <c r="H140" s="954">
        <f>(([2]ACCESSORIES!R140*'[2]MARK UP FOR RETAIL'!$D$10)*'[2]MARK UP FOR RETAIL'!$D$11)*'[2]MARK UP FOR RETAIL'!$D$7</f>
        <v>429.55920000000003</v>
      </c>
    </row>
    <row r="141" spans="1:8">
      <c r="A141" s="942"/>
      <c r="B141" s="954"/>
      <c r="C141" s="954"/>
      <c r="D141" s="954"/>
      <c r="E141" s="954"/>
      <c r="F141" s="954"/>
      <c r="G141" s="954"/>
      <c r="H141" s="954"/>
    </row>
    <row r="142" spans="1:8">
      <c r="A142" s="941" t="s">
        <v>564</v>
      </c>
      <c r="B142" s="943" t="s">
        <v>25</v>
      </c>
      <c r="C142" s="954">
        <f>(([2]ACCESSORIES!M142*'[2]MARK UP FOR RETAIL'!$D$10)*'[2]MARK UP FOR RETAIL'!$D$11)*'[2]MARK UP FOR RETAIL'!$D$7</f>
        <v>97.621200000000002</v>
      </c>
      <c r="D142" s="954">
        <f>(([2]ACCESSORIES!N142*'[2]MARK UP FOR RETAIL'!$D$10)*'[2]MARK UP FOR RETAIL'!$D$11)*'[2]MARK UP FOR RETAIL'!$D$7</f>
        <v>128.2878</v>
      </c>
      <c r="E142" s="954">
        <f>(([2]ACCESSORIES!O142*'[2]MARK UP FOR RETAIL'!$D$10)*'[2]MARK UP FOR RETAIL'!$D$11)*'[2]MARK UP FOR RETAIL'!$D$7</f>
        <v>197.99639999999999</v>
      </c>
      <c r="F142" s="954">
        <f>(([2]ACCESSORIES!P142*'[2]MARK UP FOR RETAIL'!$D$10)*'[2]MARK UP FOR RETAIL'!$D$11)*'[2]MARK UP FOR RETAIL'!$D$7</f>
        <v>225.87660000000002</v>
      </c>
      <c r="G142" s="954">
        <f>(([2]ACCESSORIES!Q142*'[2]MARK UP FOR RETAIL'!$D$10)*'[2]MARK UP FOR RETAIL'!$D$11)*'[2]MARK UP FOR RETAIL'!$D$7</f>
        <v>256.57560000000001</v>
      </c>
      <c r="H142" s="954">
        <f>(([2]ACCESSORIES!R142*'[2]MARK UP FOR RETAIL'!$D$10)*'[2]MARK UP FOR RETAIL'!$D$11)*'[2]MARK UP FOR RETAIL'!$D$7</f>
        <v>323.51400000000001</v>
      </c>
    </row>
    <row r="143" spans="1:8">
      <c r="A143" s="942"/>
      <c r="B143" s="943"/>
      <c r="C143" s="954"/>
      <c r="D143" s="954"/>
      <c r="E143" s="954"/>
      <c r="F143" s="954"/>
      <c r="G143" s="954"/>
      <c r="H143" s="954"/>
    </row>
    <row r="144" spans="1:8">
      <c r="A144" s="941" t="s">
        <v>565</v>
      </c>
      <c r="B144" s="954">
        <f>(([2]ACCESSORIES!L144*'[2]MARK UP FOR RETAIL'!$D$10)*'[2]MARK UP FOR RETAIL'!$D$11)*'[2]MARK UP FOR RETAIL'!$D$7</f>
        <v>56.619000000000007</v>
      </c>
      <c r="C144" s="954">
        <f>(([2]ACCESSORIES!M144*'[2]MARK UP FOR RETAIL'!$D$10)*'[2]MARK UP FOR RETAIL'!$D$11)*'[2]MARK UP FOR RETAIL'!$D$7</f>
        <v>113.23800000000001</v>
      </c>
      <c r="D144" s="954">
        <f>(([2]ACCESSORIES!N144*'[2]MARK UP FOR RETAIL'!$D$10)*'[2]MARK UP FOR RETAIL'!$D$11)*'[2]MARK UP FOR RETAIL'!$D$7</f>
        <v>169.857</v>
      </c>
      <c r="E144" s="954">
        <f>(([2]ACCESSORIES!O144*'[2]MARK UP FOR RETAIL'!$D$10)*'[2]MARK UP FOR RETAIL'!$D$11)*'[2]MARK UP FOR RETAIL'!$D$7</f>
        <v>226.47600000000003</v>
      </c>
      <c r="F144" s="954">
        <f>(([2]ACCESSORIES!P144*'[2]MARK UP FOR RETAIL'!$D$10)*'[2]MARK UP FOR RETAIL'!$D$11)*'[2]MARK UP FOR RETAIL'!$D$7</f>
        <v>283.09500000000003</v>
      </c>
      <c r="G144" s="954">
        <f>(([2]ACCESSORIES!Q144*'[2]MARK UP FOR RETAIL'!$D$10)*'[2]MARK UP FOR RETAIL'!$D$11)*'[2]MARK UP FOR RETAIL'!$D$7</f>
        <v>339.714</v>
      </c>
      <c r="H144" s="954">
        <f>(([2]ACCESSORIES!R144*'[2]MARK UP FOR RETAIL'!$D$10)*'[2]MARK UP FOR RETAIL'!$D$11)*'[2]MARK UP FOR RETAIL'!$D$7</f>
        <v>396.33300000000003</v>
      </c>
    </row>
    <row r="145" spans="1:8">
      <c r="A145" s="942"/>
      <c r="B145" s="954"/>
      <c r="C145" s="954"/>
      <c r="D145" s="954"/>
      <c r="E145" s="954"/>
      <c r="F145" s="954"/>
      <c r="G145" s="954"/>
      <c r="H145" s="954"/>
    </row>
    <row r="146" spans="1:8">
      <c r="A146" s="941" t="s">
        <v>566</v>
      </c>
      <c r="B146" s="954">
        <f>(([2]ACCESSORIES!L146*'[2]MARK UP FOR RETAIL'!$D$10)*'[2]MARK UP FOR RETAIL'!$D$11)*'[2]MARK UP FOR RETAIL'!$D$7</f>
        <v>72.511200000000002</v>
      </c>
      <c r="C146" s="954">
        <f>(([2]ACCESSORIES!M146*'[2]MARK UP FOR RETAIL'!$D$10)*'[2]MARK UP FOR RETAIL'!$D$11)*'[2]MARK UP FOR RETAIL'!$D$7</f>
        <v>145.0224</v>
      </c>
      <c r="D146" s="954">
        <f>(([2]ACCESSORIES!N146*'[2]MARK UP FOR RETAIL'!$D$10)*'[2]MARK UP FOR RETAIL'!$D$11)*'[2]MARK UP FOR RETAIL'!$D$7</f>
        <v>217.53360000000001</v>
      </c>
      <c r="E146" s="954">
        <f>(([2]ACCESSORIES!O146*'[2]MARK UP FOR RETAIL'!$D$10)*'[2]MARK UP FOR RETAIL'!$D$11)*'[2]MARK UP FOR RETAIL'!$D$7</f>
        <v>290.04480000000001</v>
      </c>
      <c r="F146" s="954">
        <f>(([2]ACCESSORIES!P146*'[2]MARK UP FOR RETAIL'!$D$10)*'[2]MARK UP FOR RETAIL'!$D$11)*'[2]MARK UP FOR RETAIL'!$D$7</f>
        <v>362.55600000000004</v>
      </c>
      <c r="G146" s="954">
        <f>(([2]ACCESSORIES!Q146*'[2]MARK UP FOR RETAIL'!$D$10)*'[2]MARK UP FOR RETAIL'!$D$11)*'[2]MARK UP FOR RETAIL'!$D$7</f>
        <v>435.06720000000001</v>
      </c>
      <c r="H146" s="954">
        <f>(([2]ACCESSORIES!R146*'[2]MARK UP FOR RETAIL'!$D$10)*'[2]MARK UP FOR RETAIL'!$D$11)*'[2]MARK UP FOR RETAIL'!$D$7</f>
        <v>507.57839999999999</v>
      </c>
    </row>
    <row r="147" spans="1:8">
      <c r="A147" s="942"/>
      <c r="B147" s="954"/>
      <c r="C147" s="954"/>
      <c r="D147" s="954"/>
      <c r="E147" s="954"/>
      <c r="F147" s="954"/>
      <c r="G147" s="954"/>
      <c r="H147" s="954"/>
    </row>
    <row r="148" spans="1:8">
      <c r="A148" s="237"/>
      <c r="B148" s="944"/>
      <c r="C148" s="945"/>
      <c r="D148" s="945"/>
      <c r="E148" s="945"/>
      <c r="F148" s="945"/>
      <c r="G148" s="945"/>
      <c r="H148" s="946"/>
    </row>
    <row r="149" spans="1:8">
      <c r="A149" s="237"/>
      <c r="B149" s="947" t="s">
        <v>390</v>
      </c>
      <c r="C149" s="948" t="s">
        <v>391</v>
      </c>
      <c r="D149" s="948" t="s">
        <v>392</v>
      </c>
      <c r="E149" s="948" t="s">
        <v>393</v>
      </c>
      <c r="F149" s="948" t="s">
        <v>394</v>
      </c>
      <c r="G149" s="948" t="s">
        <v>395</v>
      </c>
      <c r="H149" s="949" t="s">
        <v>396</v>
      </c>
    </row>
    <row r="150" spans="1:8">
      <c r="A150" s="264"/>
      <c r="B150" s="265" t="s">
        <v>403</v>
      </c>
      <c r="C150" s="265" t="s">
        <v>404</v>
      </c>
      <c r="D150" s="265" t="s">
        <v>405</v>
      </c>
      <c r="E150" s="265" t="s">
        <v>406</v>
      </c>
      <c r="F150" s="265" t="s">
        <v>407</v>
      </c>
      <c r="G150" s="266" t="s">
        <v>408</v>
      </c>
      <c r="H150" s="267" t="s">
        <v>409</v>
      </c>
    </row>
    <row r="151" spans="1:8">
      <c r="A151" s="950" t="s">
        <v>567</v>
      </c>
      <c r="B151" s="967">
        <f>(([2]ACCESSORIES!L151*'[2]MARK UP FOR RETAIL'!$D$10)*'[2]MARK UP FOR RETAIL'!$D$11)*'[2]MARK UP FOR RETAIL'!$D$7</f>
        <v>56.619000000000007</v>
      </c>
      <c r="C151" s="967">
        <f>(([2]ACCESSORIES!M151*'[2]MARK UP FOR RETAIL'!$D$10)*'[2]MARK UP FOR RETAIL'!$D$11)*'[2]MARK UP FOR RETAIL'!$D$7</f>
        <v>113.23800000000001</v>
      </c>
      <c r="D151" s="967">
        <f>(([2]ACCESSORIES!N151*'[2]MARK UP FOR RETAIL'!$D$10)*'[2]MARK UP FOR RETAIL'!$D$11)*'[2]MARK UP FOR RETAIL'!$D$7</f>
        <v>169.857</v>
      </c>
      <c r="E151" s="967">
        <f>(([2]ACCESSORIES!O151*'[2]MARK UP FOR RETAIL'!$D$10)*'[2]MARK UP FOR RETAIL'!$D$11)*'[2]MARK UP FOR RETAIL'!$D$7</f>
        <v>226.47600000000003</v>
      </c>
      <c r="F151" s="967">
        <f>(([2]ACCESSORIES!P151*'[2]MARK UP FOR RETAIL'!$D$10)*'[2]MARK UP FOR RETAIL'!$D$11)*'[2]MARK UP FOR RETAIL'!$D$7</f>
        <v>283.09500000000003</v>
      </c>
      <c r="G151" s="967">
        <f>(([2]ACCESSORIES!Q151*'[2]MARK UP FOR RETAIL'!$D$10)*'[2]MARK UP FOR RETAIL'!$D$11)*'[2]MARK UP FOR RETAIL'!$D$7</f>
        <v>339.714</v>
      </c>
      <c r="H151" s="968">
        <f>(([2]ACCESSORIES!R151*'[2]MARK UP FOR RETAIL'!$D$10)*'[2]MARK UP FOR RETAIL'!$D$11)*'[2]MARK UP FOR RETAIL'!$D$7</f>
        <v>396.33300000000003</v>
      </c>
    </row>
    <row r="152" spans="1:8">
      <c r="A152" s="951"/>
      <c r="B152" s="969"/>
      <c r="C152" s="969"/>
      <c r="D152" s="969"/>
      <c r="E152" s="969"/>
      <c r="F152" s="969"/>
      <c r="G152" s="969"/>
      <c r="H152" s="970"/>
    </row>
    <row r="153" spans="1:8">
      <c r="A153" s="941" t="s">
        <v>568</v>
      </c>
      <c r="B153" s="954">
        <f>(([2]ACCESSORIES!L153*'[2]MARK UP FOR RETAIL'!$D$10)*'[2]MARK UP FOR RETAIL'!$D$11)*'[2]MARK UP FOR RETAIL'!$D$7</f>
        <v>72.511200000000002</v>
      </c>
      <c r="C153" s="954">
        <f>(([2]ACCESSORIES!M153*'[2]MARK UP FOR RETAIL'!$D$10)*'[2]MARK UP FOR RETAIL'!$D$11)*'[2]MARK UP FOR RETAIL'!$D$7</f>
        <v>145.0224</v>
      </c>
      <c r="D153" s="954">
        <f>(([2]ACCESSORIES!N153*'[2]MARK UP FOR RETAIL'!$D$10)*'[2]MARK UP FOR RETAIL'!$D$11)*'[2]MARK UP FOR RETAIL'!$D$7</f>
        <v>217.53360000000001</v>
      </c>
      <c r="E153" s="954">
        <f>(([2]ACCESSORIES!O153*'[2]MARK UP FOR RETAIL'!$D$10)*'[2]MARK UP FOR RETAIL'!$D$11)*'[2]MARK UP FOR RETAIL'!$D$7</f>
        <v>290.04480000000001</v>
      </c>
      <c r="F153" s="954">
        <f>(([2]ACCESSORIES!P153*'[2]MARK UP FOR RETAIL'!$D$10)*'[2]MARK UP FOR RETAIL'!$D$11)*'[2]MARK UP FOR RETAIL'!$D$7</f>
        <v>362.55600000000004</v>
      </c>
      <c r="G153" s="954">
        <f>(([2]ACCESSORIES!Q153*'[2]MARK UP FOR RETAIL'!$D$10)*'[2]MARK UP FOR RETAIL'!$D$11)*'[2]MARK UP FOR RETAIL'!$D$7</f>
        <v>435.06720000000001</v>
      </c>
      <c r="H153" s="954">
        <f>(([2]ACCESSORIES!R153*'[2]MARK UP FOR RETAIL'!$D$10)*'[2]MARK UP FOR RETAIL'!$D$11)*'[2]MARK UP FOR RETAIL'!$D$7</f>
        <v>507.57839999999999</v>
      </c>
    </row>
    <row r="154" spans="1:8">
      <c r="A154" s="942"/>
      <c r="B154" s="954"/>
      <c r="C154" s="954"/>
      <c r="D154" s="954"/>
      <c r="E154" s="954"/>
      <c r="F154" s="954"/>
      <c r="G154" s="954"/>
      <c r="H154" s="954"/>
    </row>
    <row r="155" spans="1:8">
      <c r="A155" s="241"/>
      <c r="B155" s="212"/>
      <c r="C155" s="210"/>
      <c r="D155" s="210"/>
      <c r="E155" s="210"/>
      <c r="F155" s="14"/>
      <c r="G155" s="268"/>
      <c r="H155" s="14"/>
    </row>
    <row r="156" spans="1:8">
      <c r="A156" s="211"/>
      <c r="B156" s="212"/>
      <c r="C156" s="269"/>
      <c r="D156" s="269"/>
      <c r="E156" s="269"/>
      <c r="F156" s="270"/>
      <c r="G156" s="271"/>
      <c r="H156" s="271"/>
    </row>
    <row r="157" spans="1:8">
      <c r="A157" s="211"/>
      <c r="B157" s="212"/>
      <c r="C157" s="713" t="s">
        <v>339</v>
      </c>
      <c r="D157" s="714"/>
      <c r="E157" s="719" t="s">
        <v>558</v>
      </c>
      <c r="F157" s="926"/>
      <c r="G157" s="740"/>
      <c r="H157" s="740"/>
    </row>
    <row r="158" spans="1:8">
      <c r="A158" s="246" t="s">
        <v>422</v>
      </c>
      <c r="B158" s="247" t="s">
        <v>341</v>
      </c>
      <c r="C158" s="715"/>
      <c r="D158" s="716"/>
      <c r="E158" s="928"/>
      <c r="F158" s="929"/>
      <c r="G158" s="740"/>
      <c r="H158" s="740"/>
    </row>
    <row r="159" spans="1:8">
      <c r="A159" s="272" t="s">
        <v>423</v>
      </c>
      <c r="B159" s="225">
        <v>10</v>
      </c>
      <c r="C159" s="720">
        <f>(([2]ACCESSORIES!M159*'[2]MARK UP FOR RETAIL'!$D$10)*'[2]MARK UP FOR RETAIL'!$D$11)*'[2]MARK UP FOR RETAIL'!$D$7</f>
        <v>18.954000000000001</v>
      </c>
      <c r="D159" s="720"/>
      <c r="E159" s="720">
        <f>(([2]ACCESSORIES!O159*'[2]MARK UP FOR RETAIL'!$D$10)*'[2]MARK UP FOR RETAIL'!$D$11)*'[2]MARK UP FOR RETAIL'!$D$7</f>
        <v>10.044</v>
      </c>
      <c r="F159" s="721"/>
      <c r="G159" s="712"/>
      <c r="H159" s="712"/>
    </row>
    <row r="160" spans="1:8">
      <c r="A160" s="273" t="s">
        <v>424</v>
      </c>
      <c r="B160" s="228">
        <v>10</v>
      </c>
      <c r="C160" s="720">
        <f>(([2]ACCESSORIES!M160*'[2]MARK UP FOR RETAIL'!$D$10)*'[2]MARK UP FOR RETAIL'!$D$11)*'[2]MARK UP FOR RETAIL'!$D$7</f>
        <v>16.054200000000002</v>
      </c>
      <c r="D160" s="720"/>
      <c r="E160" s="720">
        <f>(([2]ACCESSORIES!O160*'[2]MARK UP FOR RETAIL'!$D$10)*'[2]MARK UP FOR RETAIL'!$D$11)*'[2]MARK UP FOR RETAIL'!$D$7</f>
        <v>10.044</v>
      </c>
      <c r="F160" s="721"/>
      <c r="G160" s="712"/>
      <c r="H160" s="712"/>
    </row>
    <row r="161" spans="1:8">
      <c r="A161" s="274" t="s">
        <v>425</v>
      </c>
      <c r="B161" s="229">
        <v>4</v>
      </c>
      <c r="C161" s="741">
        <f>(([2]ACCESSORIES!M161*'[2]MARK UP FOR RETAIL'!$D$10)*'[2]MARK UP FOR RETAIL'!$D$11)*'[2]MARK UP FOR RETAIL'!$D$7</f>
        <v>13.931999999999999</v>
      </c>
      <c r="D161" s="741"/>
      <c r="E161" s="741">
        <f>(([2]ACCESSORIES!O161*'[2]MARK UP FOR RETAIL'!$D$10)*'[2]MARK UP FOR RETAIL'!$D$11)*'[2]MARK UP FOR RETAIL'!$D$7</f>
        <v>10.044</v>
      </c>
      <c r="F161" s="742"/>
      <c r="G161" s="712"/>
      <c r="H161" s="712"/>
    </row>
    <row r="162" spans="1:8">
      <c r="A162" s="275"/>
      <c r="B162" s="212"/>
      <c r="C162" s="210"/>
      <c r="D162" s="210"/>
      <c r="E162" s="210"/>
      <c r="F162" s="160"/>
      <c r="G162" s="160"/>
      <c r="H162" s="160"/>
    </row>
    <row r="163" spans="1:8" ht="15" customHeight="1">
      <c r="A163" s="275"/>
      <c r="B163" s="212"/>
      <c r="C163" s="713" t="s">
        <v>339</v>
      </c>
      <c r="D163" s="714"/>
      <c r="E163" s="719" t="s">
        <v>558</v>
      </c>
      <c r="F163" s="926"/>
      <c r="G163" s="740"/>
      <c r="H163" s="740"/>
    </row>
    <row r="164" spans="1:8">
      <c r="A164" s="246" t="s">
        <v>426</v>
      </c>
      <c r="B164" s="247" t="s">
        <v>341</v>
      </c>
      <c r="C164" s="715"/>
      <c r="D164" s="716"/>
      <c r="E164" s="928"/>
      <c r="F164" s="929"/>
      <c r="G164" s="740"/>
      <c r="H164" s="740"/>
    </row>
    <row r="165" spans="1:8">
      <c r="A165" s="272" t="s">
        <v>427</v>
      </c>
      <c r="B165" s="225">
        <v>1</v>
      </c>
      <c r="C165" s="720">
        <f>(([2]ACCESSORIES!M165*'[2]MARK UP FOR RETAIL'!$D$10)*'[2]MARK UP FOR RETAIL'!$D$11)*'[2]MARK UP FOR RETAIL'!$D$7</f>
        <v>6.7230000000000008</v>
      </c>
      <c r="D165" s="720"/>
      <c r="E165" s="720">
        <f>(([2]ACCESSORIES!O165*'[2]MARK UP FOR RETAIL'!$D$10)*'[2]MARK UP FOR RETAIL'!$D$11)*'[2]MARK UP FOR RETAIL'!$D$7</f>
        <v>4.2606000000000002</v>
      </c>
      <c r="F165" s="721"/>
      <c r="G165" s="712"/>
      <c r="H165" s="712"/>
    </row>
    <row r="166" spans="1:8">
      <c r="A166" s="273" t="s">
        <v>428</v>
      </c>
      <c r="B166" s="228">
        <v>1</v>
      </c>
      <c r="C166" s="720">
        <f>(([2]ACCESSORIES!M166*'[2]MARK UP FOR RETAIL'!$D$10)*'[2]MARK UP FOR RETAIL'!$D$11)*'[2]MARK UP FOR RETAIL'!$D$7</f>
        <v>9.7523999999999997</v>
      </c>
      <c r="D166" s="720"/>
      <c r="E166" s="720">
        <f>(([2]ACCESSORIES!O166*'[2]MARK UP FOR RETAIL'!$D$10)*'[2]MARK UP FOR RETAIL'!$D$11)*'[2]MARK UP FOR RETAIL'!$D$7</f>
        <v>5.6538000000000004</v>
      </c>
      <c r="F166" s="721"/>
      <c r="G166" s="712"/>
      <c r="H166" s="712"/>
    </row>
    <row r="167" spans="1:8">
      <c r="A167" s="274" t="s">
        <v>429</v>
      </c>
      <c r="B167" s="229">
        <v>1</v>
      </c>
      <c r="C167" s="741">
        <f>(([2]ACCESSORIES!M167*'[2]MARK UP FOR RETAIL'!$D$10)*'[2]MARK UP FOR RETAIL'!$D$11)*'[2]MARK UP FOR RETAIL'!$D$7</f>
        <v>13.3812</v>
      </c>
      <c r="D167" s="741"/>
      <c r="E167" s="741">
        <f>(([2]ACCESSORIES!O167*'[2]MARK UP FOR RETAIL'!$D$10)*'[2]MARK UP FOR RETAIL'!$D$11)*'[2]MARK UP FOR RETAIL'!$D$7</f>
        <v>7.0307999999999993</v>
      </c>
      <c r="F167" s="742"/>
      <c r="G167" s="712"/>
      <c r="H167" s="712"/>
    </row>
    <row r="168" spans="1:8">
      <c r="A168" s="211"/>
      <c r="B168" s="212"/>
      <c r="C168" s="210"/>
      <c r="D168" s="210"/>
      <c r="E168" s="210"/>
      <c r="F168" s="160"/>
      <c r="G168" s="160"/>
      <c r="H168" s="160"/>
    </row>
    <row r="169" spans="1:8">
      <c r="A169" s="246" t="s">
        <v>430</v>
      </c>
      <c r="B169" s="222" t="s">
        <v>341</v>
      </c>
      <c r="C169" s="714"/>
      <c r="D169" s="723"/>
      <c r="E169" s="223"/>
      <c r="F169" s="14"/>
      <c r="G169" s="160"/>
      <c r="H169" s="160"/>
    </row>
    <row r="170" spans="1:8">
      <c r="A170" s="276" t="s">
        <v>431</v>
      </c>
      <c r="B170" s="277">
        <v>1</v>
      </c>
      <c r="C170" s="720">
        <f>(([2]ACCESSORIES!M170*'[2]MARK UP FOR RETAIL'!$D$10)*'[2]MARK UP FOR RETAIL'!$D$11)*'[2]MARK UP FOR RETAIL'!$D$7</f>
        <v>57.347999999999999</v>
      </c>
      <c r="D170" s="721"/>
      <c r="E170" s="278"/>
      <c r="F170" s="14"/>
      <c r="G170" s="160"/>
      <c r="H170" s="160"/>
    </row>
    <row r="171" spans="1:8">
      <c r="A171" s="234" t="s">
        <v>432</v>
      </c>
      <c r="B171" s="228">
        <v>1</v>
      </c>
      <c r="C171" s="720">
        <f>(([2]ACCESSORIES!M171*'[2]MARK UP FOR RETAIL'!$D$10)*'[2]MARK UP FOR RETAIL'!$D$11)*'[2]MARK UP FOR RETAIL'!$D$7</f>
        <v>97.621200000000002</v>
      </c>
      <c r="D171" s="721"/>
      <c r="E171" s="226"/>
      <c r="F171" s="14"/>
      <c r="G171" s="160"/>
      <c r="H171" s="160"/>
    </row>
    <row r="172" spans="1:8">
      <c r="A172" s="235" t="s">
        <v>433</v>
      </c>
      <c r="B172" s="229">
        <v>1</v>
      </c>
      <c r="C172" s="741">
        <f>(([2]ACCESSORIES!M172*'[2]MARK UP FOR RETAIL'!$D$10)*'[2]MARK UP FOR RETAIL'!$D$11)*'[2]MARK UP FOR RETAIL'!$D$7</f>
        <v>187.77419999999998</v>
      </c>
      <c r="D172" s="742"/>
      <c r="E172" s="226"/>
      <c r="F172" s="14"/>
      <c r="G172" s="160"/>
      <c r="H172" s="160"/>
    </row>
    <row r="173" spans="1:8">
      <c r="A173" s="211"/>
      <c r="B173" s="212"/>
      <c r="C173" s="210"/>
      <c r="D173" s="210"/>
      <c r="E173" s="210"/>
      <c r="F173" s="14"/>
      <c r="G173" s="160"/>
      <c r="H173" s="160"/>
    </row>
    <row r="174" spans="1:8">
      <c r="A174" s="211"/>
      <c r="B174" s="212"/>
      <c r="C174" s="713" t="s">
        <v>339</v>
      </c>
      <c r="D174" s="714"/>
      <c r="E174" s="719" t="s">
        <v>558</v>
      </c>
      <c r="F174" s="926"/>
      <c r="G174" s="740"/>
      <c r="H174" s="740"/>
    </row>
    <row r="175" spans="1:8">
      <c r="A175" s="246" t="s">
        <v>434</v>
      </c>
      <c r="B175" s="247" t="s">
        <v>341</v>
      </c>
      <c r="C175" s="715"/>
      <c r="D175" s="716"/>
      <c r="E175" s="928"/>
      <c r="F175" s="929"/>
      <c r="G175" s="740"/>
      <c r="H175" s="740"/>
    </row>
    <row r="176" spans="1:8">
      <c r="A176" s="248" t="s">
        <v>435</v>
      </c>
      <c r="B176" s="225">
        <v>1</v>
      </c>
      <c r="C176" s="720">
        <f>(([2]ACCESSORIES!M176*'[2]MARK UP FOR RETAIL'!$D$10)*'[2]MARK UP FOR RETAIL'!$D$11)*'[2]MARK UP FOR RETAIL'!$D$7</f>
        <v>68.315399999999997</v>
      </c>
      <c r="D176" s="720"/>
      <c r="E176" s="720">
        <f>(([2]ACCESSORIES!O176*'[2]MARK UP FOR RETAIL'!$D$10)*'[2]MARK UP FOR RETAIL'!$D$11)*'[2]MARK UP FOR RETAIL'!$D$7</f>
        <v>22.582799999999999</v>
      </c>
      <c r="F176" s="721"/>
      <c r="G176" s="712"/>
      <c r="H176" s="712"/>
    </row>
    <row r="177" spans="1:8">
      <c r="A177" s="234" t="s">
        <v>436</v>
      </c>
      <c r="B177" s="228">
        <v>1</v>
      </c>
      <c r="C177" s="720">
        <f>(([2]ACCESSORIES!M177*'[2]MARK UP FOR RETAIL'!$D$10)*'[2]MARK UP FOR RETAIL'!$D$11)*'[2]MARK UP FOR RETAIL'!$D$7</f>
        <v>94.559399999999997</v>
      </c>
      <c r="D177" s="720"/>
      <c r="E177" s="720">
        <f>(([2]ACCESSORIES!O177*'[2]MARK UP FOR RETAIL'!$D$10)*'[2]MARK UP FOR RETAIL'!$D$11)*'[2]MARK UP FOR RETAIL'!$D$7</f>
        <v>30.877199999999998</v>
      </c>
      <c r="F177" s="721"/>
      <c r="G177" s="712"/>
      <c r="H177" s="712"/>
    </row>
    <row r="178" spans="1:8">
      <c r="A178" s="234" t="s">
        <v>437</v>
      </c>
      <c r="B178" s="228">
        <v>1</v>
      </c>
      <c r="C178" s="720">
        <f>(([2]ACCESSORIES!M178*'[2]MARK UP FOR RETAIL'!$D$10)*'[2]MARK UP FOR RETAIL'!$D$11)*'[2]MARK UP FOR RETAIL'!$D$7</f>
        <v>120.771</v>
      </c>
      <c r="D178" s="720"/>
      <c r="E178" s="720">
        <f>(([2]ACCESSORIES!O178*'[2]MARK UP FOR RETAIL'!$D$10)*'[2]MARK UP FOR RETAIL'!$D$11)*'[2]MARK UP FOR RETAIL'!$D$7</f>
        <v>39.155400000000007</v>
      </c>
      <c r="F178" s="721"/>
      <c r="G178" s="712"/>
      <c r="H178" s="712"/>
    </row>
    <row r="179" spans="1:8">
      <c r="A179" s="234" t="s">
        <v>438</v>
      </c>
      <c r="B179" s="228">
        <v>1</v>
      </c>
      <c r="C179" s="720">
        <f>(([2]ACCESSORIES!M179*'[2]MARK UP FOR RETAIL'!$D$10)*'[2]MARK UP FOR RETAIL'!$D$11)*'[2]MARK UP FOR RETAIL'!$D$7</f>
        <v>146.691</v>
      </c>
      <c r="D179" s="720"/>
      <c r="E179" s="720">
        <f>(([2]ACCESSORIES!O179*'[2]MARK UP FOR RETAIL'!$D$10)*'[2]MARK UP FOR RETAIL'!$D$11)*'[2]MARK UP FOR RETAIL'!$D$7</f>
        <v>47.708999999999996</v>
      </c>
      <c r="F179" s="721"/>
      <c r="G179" s="712"/>
      <c r="H179" s="712"/>
    </row>
    <row r="180" spans="1:8">
      <c r="A180" s="234" t="s">
        <v>439</v>
      </c>
      <c r="B180" s="228">
        <v>1</v>
      </c>
      <c r="C180" s="720">
        <f>(([2]ACCESSORIES!M180*'[2]MARK UP FOR RETAIL'!$D$10)*'[2]MARK UP FOR RETAIL'!$D$11)*'[2]MARK UP FOR RETAIL'!$D$7</f>
        <v>176.27220000000003</v>
      </c>
      <c r="D180" s="720"/>
      <c r="E180" s="720">
        <f>(([2]ACCESSORIES!O180*'[2]MARK UP FOR RETAIL'!$D$10)*'[2]MARK UP FOR RETAIL'!$D$11)*'[2]MARK UP FOR RETAIL'!$D$7</f>
        <v>55.954800000000006</v>
      </c>
      <c r="F180" s="721"/>
      <c r="G180" s="712"/>
      <c r="H180" s="712"/>
    </row>
    <row r="181" spans="1:8">
      <c r="A181" s="234" t="s">
        <v>440</v>
      </c>
      <c r="B181" s="228">
        <v>1</v>
      </c>
      <c r="C181" s="720">
        <f>(([2]ACCESSORIES!M181*'[2]MARK UP FOR RETAIL'!$D$10)*'[2]MARK UP FOR RETAIL'!$D$11)*'[2]MARK UP FOR RETAIL'!$D$7</f>
        <v>202.20840000000001</v>
      </c>
      <c r="D181" s="720"/>
      <c r="E181" s="720">
        <f>(([2]ACCESSORIES!O181*'[2]MARK UP FOR RETAIL'!$D$10)*'[2]MARK UP FOR RETAIL'!$D$11)*'[2]MARK UP FOR RETAIL'!$D$7</f>
        <v>64.524600000000007</v>
      </c>
      <c r="F181" s="721"/>
      <c r="G181" s="712"/>
      <c r="H181" s="712"/>
    </row>
    <row r="182" spans="1:8">
      <c r="A182" s="234" t="s">
        <v>441</v>
      </c>
      <c r="B182" s="228">
        <v>1</v>
      </c>
      <c r="C182" s="720">
        <f>(([2]ACCESSORIES!M182*'[2]MARK UP FOR RETAIL'!$D$10)*'[2]MARK UP FOR RETAIL'!$D$11)*'[2]MARK UP FOR RETAIL'!$D$7</f>
        <v>228.42</v>
      </c>
      <c r="D182" s="720"/>
      <c r="E182" s="720">
        <f>(([2]ACCESSORIES!O182*'[2]MARK UP FOR RETAIL'!$D$10)*'[2]MARK UP FOR RETAIL'!$D$11)*'[2]MARK UP FOR RETAIL'!$D$7</f>
        <v>72.786600000000007</v>
      </c>
      <c r="F182" s="721"/>
      <c r="G182" s="712"/>
      <c r="H182" s="712"/>
    </row>
    <row r="183" spans="1:8">
      <c r="A183" s="234" t="s">
        <v>442</v>
      </c>
      <c r="B183" s="228">
        <v>1</v>
      </c>
      <c r="C183" s="720">
        <f>(([2]ACCESSORIES!M183*'[2]MARK UP FOR RETAIL'!$D$10)*'[2]MARK UP FOR RETAIL'!$D$11)*'[2]MARK UP FOR RETAIL'!$D$7</f>
        <v>254.34000000000003</v>
      </c>
      <c r="D183" s="720"/>
      <c r="E183" s="720">
        <f>(([2]ACCESSORIES!O183*'[2]MARK UP FOR RETAIL'!$D$10)*'[2]MARK UP FOR RETAIL'!$D$11)*'[2]MARK UP FOR RETAIL'!$D$7</f>
        <v>81.340199999999996</v>
      </c>
      <c r="F183" s="721"/>
      <c r="G183" s="712"/>
      <c r="H183" s="712"/>
    </row>
    <row r="184" spans="1:8">
      <c r="A184" s="235" t="s">
        <v>443</v>
      </c>
      <c r="B184" s="229">
        <v>1</v>
      </c>
      <c r="C184" s="741">
        <f>(([2]ACCESSORIES!M184*'[2]MARK UP FOR RETAIL'!$D$10)*'[2]MARK UP FOR RETAIL'!$D$11)*'[2]MARK UP FOR RETAIL'!$D$7</f>
        <v>280.56780000000003</v>
      </c>
      <c r="D184" s="741"/>
      <c r="E184" s="741">
        <f>(([2]ACCESSORIES!O184*'[2]MARK UP FOR RETAIL'!$D$10)*'[2]MARK UP FOR RETAIL'!$D$11)*'[2]MARK UP FOR RETAIL'!$D$7</f>
        <v>89.602200000000011</v>
      </c>
      <c r="F184" s="742"/>
      <c r="G184" s="712"/>
      <c r="H184" s="712"/>
    </row>
    <row r="185" spans="1:8">
      <c r="A185" s="211"/>
      <c r="B185" s="212"/>
      <c r="C185" s="242"/>
      <c r="D185" s="242"/>
      <c r="E185" s="242"/>
      <c r="F185" s="279"/>
      <c r="G185" s="271"/>
      <c r="H185" s="271"/>
    </row>
    <row r="186" spans="1:8">
      <c r="A186" s="246" t="s">
        <v>444</v>
      </c>
      <c r="B186" s="222" t="s">
        <v>341</v>
      </c>
      <c r="C186" s="230"/>
      <c r="D186" s="231"/>
      <c r="E186" s="223"/>
      <c r="F186" s="14"/>
      <c r="G186" s="160"/>
      <c r="H186" s="160"/>
    </row>
    <row r="187" spans="1:8">
      <c r="A187" s="248" t="s">
        <v>445</v>
      </c>
      <c r="B187" s="225">
        <v>1</v>
      </c>
      <c r="C187" s="720">
        <f>(([2]ACCESSORIES!M187*'[2]MARK UP FOR RETAIL'!$D$10)*'[2]MARK UP FOR RETAIL'!$D$11)*'[2]MARK UP FOR RETAIL'!$D$7</f>
        <v>43.529400000000003</v>
      </c>
      <c r="D187" s="721"/>
      <c r="E187" s="226"/>
      <c r="F187" s="14"/>
      <c r="G187" s="160"/>
      <c r="H187" s="160"/>
    </row>
    <row r="188" spans="1:8">
      <c r="A188" s="235" t="s">
        <v>446</v>
      </c>
      <c r="B188" s="229">
        <v>1</v>
      </c>
      <c r="C188" s="741">
        <f>(([2]ACCESSORIES!M188*'[2]MARK UP FOR RETAIL'!$D$10)*'[2]MARK UP FOR RETAIL'!$D$11)*'[2]MARK UP FOR RETAIL'!$D$7</f>
        <v>36.806400000000004</v>
      </c>
      <c r="D188" s="742"/>
      <c r="E188" s="226"/>
      <c r="F188" s="14"/>
      <c r="G188" s="160"/>
      <c r="H188" s="160"/>
    </row>
    <row r="189" spans="1:8">
      <c r="A189" s="237"/>
      <c r="B189" s="212"/>
      <c r="C189" s="297"/>
      <c r="D189" s="295"/>
      <c r="E189" s="226"/>
      <c r="F189" s="14"/>
      <c r="G189" s="160"/>
      <c r="H189" s="160"/>
    </row>
    <row r="190" spans="1:8">
      <c r="A190" s="272" t="s">
        <v>447</v>
      </c>
      <c r="B190" s="225">
        <v>6</v>
      </c>
      <c r="C190" s="720">
        <f>(([2]ACCESSORIES!M190*'[2]MARK UP FOR RETAIL'!$D$10)*'[2]MARK UP FOR RETAIL'!$D$11)*'[2]MARK UP FOR RETAIL'!$D$7</f>
        <v>2.1060000000000003</v>
      </c>
      <c r="D190" s="721"/>
      <c r="E190" s="226"/>
      <c r="F190" s="14"/>
      <c r="G190" s="160"/>
      <c r="H190" s="160"/>
    </row>
    <row r="191" spans="1:8">
      <c r="A191" s="273" t="s">
        <v>448</v>
      </c>
      <c r="B191" s="228">
        <v>10</v>
      </c>
      <c r="C191" s="720">
        <f>(([2]ACCESSORIES!M191*'[2]MARK UP FOR RETAIL'!$D$10)*'[2]MARK UP FOR RETAIL'!$D$11)*'[2]MARK UP FOR RETAIL'!$D$7</f>
        <v>3.9366000000000003</v>
      </c>
      <c r="D191" s="721"/>
      <c r="E191" s="226"/>
      <c r="F191" s="14"/>
      <c r="G191" s="160"/>
      <c r="H191" s="160"/>
    </row>
    <row r="192" spans="1:8">
      <c r="A192" s="273" t="s">
        <v>449</v>
      </c>
      <c r="B192" s="228">
        <v>6</v>
      </c>
      <c r="C192" s="720">
        <f>(([2]ACCESSORIES!M192*'[2]MARK UP FOR RETAIL'!$D$10)*'[2]MARK UP FOR RETAIL'!$D$11)*'[2]MARK UP FOR RETAIL'!$D$7</f>
        <v>2.1060000000000003</v>
      </c>
      <c r="D192" s="721"/>
      <c r="E192" s="226"/>
      <c r="F192" s="14"/>
      <c r="G192" s="160"/>
      <c r="H192" s="160"/>
    </row>
    <row r="193" spans="1:8">
      <c r="A193" s="273" t="s">
        <v>450</v>
      </c>
      <c r="B193" s="228">
        <v>10</v>
      </c>
      <c r="C193" s="720">
        <f>(([2]ACCESSORIES!M193*'[2]MARK UP FOR RETAIL'!$D$10)*'[2]MARK UP FOR RETAIL'!$D$11)*'[2]MARK UP FOR RETAIL'!$D$7</f>
        <v>2.1060000000000003</v>
      </c>
      <c r="D193" s="721"/>
      <c r="E193" s="226"/>
      <c r="F193" s="14"/>
      <c r="G193" s="160"/>
      <c r="H193" s="160"/>
    </row>
    <row r="194" spans="1:8">
      <c r="A194" s="274" t="s">
        <v>450</v>
      </c>
      <c r="B194" s="229">
        <v>30</v>
      </c>
      <c r="C194" s="741">
        <f>(([2]ACCESSORIES!M194*'[2]MARK UP FOR RETAIL'!$D$10)*'[2]MARK UP FOR RETAIL'!$D$11)*'[2]MARK UP FOR RETAIL'!$D$7</f>
        <v>5.0220000000000002</v>
      </c>
      <c r="D194" s="742"/>
      <c r="E194" s="226"/>
      <c r="F194" s="14"/>
      <c r="G194" s="160"/>
      <c r="H194" s="160"/>
    </row>
    <row r="195" spans="1:8">
      <c r="A195" s="275"/>
      <c r="B195" s="212"/>
      <c r="C195" s="210"/>
      <c r="D195" s="210"/>
      <c r="E195" s="210"/>
      <c r="F195" s="14"/>
      <c r="G195" s="160"/>
      <c r="H195" s="160"/>
    </row>
    <row r="196" spans="1:8">
      <c r="A196" s="246" t="s">
        <v>451</v>
      </c>
      <c r="B196" s="222" t="s">
        <v>341</v>
      </c>
      <c r="C196" s="714"/>
      <c r="D196" s="723"/>
      <c r="E196" s="223"/>
      <c r="F196" s="14"/>
      <c r="G196" s="160"/>
      <c r="H196" s="160"/>
    </row>
    <row r="197" spans="1:8">
      <c r="A197" s="248" t="s">
        <v>452</v>
      </c>
      <c r="B197" s="225">
        <v>1</v>
      </c>
      <c r="C197" s="720">
        <f>(([2]ACCESSORIES!M197*'[2]MARK UP FOR RETAIL'!$D$10)*'[2]MARK UP FOR RETAIL'!$D$11)*'[2]MARK UP FOR RETAIL'!$D$7</f>
        <v>10.578600000000002</v>
      </c>
      <c r="D197" s="721"/>
      <c r="E197" s="226"/>
      <c r="F197" s="14"/>
      <c r="G197" s="160"/>
      <c r="H197" s="160"/>
    </row>
    <row r="198" spans="1:8">
      <c r="A198" s="235" t="s">
        <v>453</v>
      </c>
      <c r="B198" s="229">
        <v>1</v>
      </c>
      <c r="C198" s="741">
        <f>(([2]ACCESSORIES!M198*'[2]MARK UP FOR RETAIL'!$D$10)*'[2]MARK UP FOR RETAIL'!$D$11)*'[2]MARK UP FOR RETAIL'!$D$7</f>
        <v>20.006999999999998</v>
      </c>
      <c r="D198" s="742"/>
      <c r="E198" s="226"/>
      <c r="F198" s="14"/>
      <c r="G198" s="160"/>
      <c r="H198" s="160"/>
    </row>
    <row r="199" spans="1:8">
      <c r="A199" s="275"/>
      <c r="B199" s="212"/>
      <c r="C199" s="210"/>
      <c r="D199" s="210"/>
      <c r="E199" s="210"/>
      <c r="F199" s="14"/>
      <c r="G199" s="160"/>
      <c r="H199" s="160"/>
    </row>
    <row r="200" spans="1:8">
      <c r="A200" s="211"/>
      <c r="B200" s="212"/>
      <c r="C200" s="713" t="s">
        <v>339</v>
      </c>
      <c r="D200" s="714"/>
      <c r="E200" s="719" t="s">
        <v>558</v>
      </c>
      <c r="F200" s="926"/>
      <c r="G200" s="740"/>
      <c r="H200" s="740"/>
    </row>
    <row r="201" spans="1:8">
      <c r="A201" s="246" t="s">
        <v>454</v>
      </c>
      <c r="B201" s="247" t="s">
        <v>341</v>
      </c>
      <c r="C201" s="715"/>
      <c r="D201" s="716"/>
      <c r="E201" s="928"/>
      <c r="F201" s="929"/>
      <c r="G201" s="740"/>
      <c r="H201" s="740"/>
    </row>
    <row r="202" spans="1:8">
      <c r="A202" s="248" t="s">
        <v>455</v>
      </c>
      <c r="B202" s="225">
        <v>1</v>
      </c>
      <c r="C202" s="720">
        <f>(([2]ACCESSORIES!M202*'[2]MARK UP FOR RETAIL'!$D$10)*'[2]MARK UP FOR RETAIL'!$D$11)*'[2]MARK UP FOR RETAIL'!$D$7</f>
        <v>24.381</v>
      </c>
      <c r="D202" s="720"/>
      <c r="E202" s="720">
        <f>(([2]ACCESSORIES!O202*'[2]MARK UP FOR RETAIL'!$D$10)*'[2]MARK UP FOR RETAIL'!$D$11)*'[2]MARK UP FOR RETAIL'!$D$7</f>
        <v>17.577000000000002</v>
      </c>
      <c r="F202" s="721"/>
      <c r="G202" s="712"/>
      <c r="H202" s="712"/>
    </row>
    <row r="203" spans="1:8">
      <c r="A203" s="234" t="s">
        <v>456</v>
      </c>
      <c r="B203" s="228">
        <v>1</v>
      </c>
      <c r="C203" s="720">
        <f>(([2]ACCESSORIES!M203*'[2]MARK UP FOR RETAIL'!$D$10)*'[2]MARK UP FOR RETAIL'!$D$11)*'[2]MARK UP FOR RETAIL'!$D$7</f>
        <v>36.271799999999999</v>
      </c>
      <c r="D203" s="720"/>
      <c r="E203" s="720">
        <f>(([2]ACCESSORIES!O203*'[2]MARK UP FOR RETAIL'!$D$10)*'[2]MARK UP FOR RETAIL'!$D$11)*'[2]MARK UP FOR RETAIL'!$D$7</f>
        <v>26.130599999999998</v>
      </c>
      <c r="F203" s="721"/>
      <c r="G203" s="712"/>
      <c r="H203" s="712"/>
    </row>
    <row r="204" spans="1:8">
      <c r="A204" s="234" t="s">
        <v>457</v>
      </c>
      <c r="B204" s="228">
        <v>1</v>
      </c>
      <c r="C204" s="720">
        <f>(([2]ACCESSORIES!M204*'[2]MARK UP FOR RETAIL'!$D$10)*'[2]MARK UP FOR RETAIL'!$D$11)*'[2]MARK UP FOR RETAIL'!$D$7</f>
        <v>48.421800000000005</v>
      </c>
      <c r="D204" s="720"/>
      <c r="E204" s="720">
        <f>(([2]ACCESSORIES!O204*'[2]MARK UP FOR RETAIL'!$D$10)*'[2]MARK UP FOR RETAIL'!$D$11)*'[2]MARK UP FOR RETAIL'!$D$7</f>
        <v>34.862400000000001</v>
      </c>
      <c r="F204" s="721"/>
      <c r="G204" s="712"/>
      <c r="H204" s="712"/>
    </row>
    <row r="205" spans="1:8">
      <c r="A205" s="234" t="s">
        <v>458</v>
      </c>
      <c r="B205" s="228">
        <v>1</v>
      </c>
      <c r="C205" s="720">
        <f>(([2]ACCESSORIES!M205*'[2]MARK UP FOR RETAIL'!$D$10)*'[2]MARK UP FOR RETAIL'!$D$11)*'[2]MARK UP FOR RETAIL'!$D$7</f>
        <v>60.118200000000002</v>
      </c>
      <c r="D205" s="720"/>
      <c r="E205" s="720">
        <f>(([2]ACCESSORIES!O205*'[2]MARK UP FOR RETAIL'!$D$10)*'[2]MARK UP FOR RETAIL'!$D$11)*'[2]MARK UP FOR RETAIL'!$D$7</f>
        <v>43.302600000000005</v>
      </c>
      <c r="F205" s="721"/>
      <c r="G205" s="712"/>
      <c r="H205" s="712"/>
    </row>
    <row r="206" spans="1:8">
      <c r="A206" s="235" t="s">
        <v>459</v>
      </c>
      <c r="B206" s="229">
        <v>1</v>
      </c>
      <c r="C206" s="741">
        <f>(([2]ACCESSORIES!M206*'[2]MARK UP FOR RETAIL'!$D$10)*'[2]MARK UP FOR RETAIL'!$D$11)*'[2]MARK UP FOR RETAIL'!$D$7</f>
        <v>72.09</v>
      </c>
      <c r="D206" s="741"/>
      <c r="E206" s="741">
        <f>(([2]ACCESSORIES!O206*'[2]MARK UP FOR RETAIL'!$D$10)*'[2]MARK UP FOR RETAIL'!$D$11)*'[2]MARK UP FOR RETAIL'!$D$7</f>
        <v>51.920999999999992</v>
      </c>
      <c r="F206" s="742"/>
      <c r="G206" s="712"/>
      <c r="H206" s="712"/>
    </row>
    <row r="207" spans="1:8">
      <c r="A207" s="275"/>
      <c r="B207" s="212"/>
      <c r="C207" s="210"/>
      <c r="D207" s="210"/>
      <c r="E207" s="210"/>
      <c r="F207" s="14"/>
      <c r="G207" s="160"/>
      <c r="H207" s="160"/>
    </row>
    <row r="208" spans="1:8">
      <c r="A208" s="211"/>
      <c r="B208" s="212"/>
      <c r="C208" s="210"/>
      <c r="D208" s="210"/>
      <c r="E208" s="210"/>
      <c r="F208" s="14"/>
      <c r="G208" s="14"/>
      <c r="H208" s="14"/>
    </row>
    <row r="209" spans="1:8">
      <c r="A209" s="246" t="s">
        <v>471</v>
      </c>
      <c r="B209" s="222" t="s">
        <v>341</v>
      </c>
      <c r="C209" s="717"/>
      <c r="D209" s="718"/>
      <c r="E209" s="223"/>
      <c r="F209" s="14"/>
      <c r="G209" s="160"/>
      <c r="H209" s="160"/>
    </row>
    <row r="210" spans="1:8">
      <c r="A210" s="276" t="s">
        <v>472</v>
      </c>
      <c r="B210" s="277">
        <v>1</v>
      </c>
      <c r="C210" s="720">
        <f>(([2]ACCESSORIES!M210*'[2]MARK UP FOR RETAIL'!$D$10)*'[2]MARK UP FOR RETAIL'!$D$11)*'[2]MARK UP FOR RETAIL'!$D$7</f>
        <v>47.854800000000004</v>
      </c>
      <c r="D210" s="721"/>
      <c r="E210" s="240"/>
      <c r="F210" s="14"/>
      <c r="G210" s="160"/>
      <c r="H210" s="160"/>
    </row>
    <row r="211" spans="1:8">
      <c r="A211" s="249" t="s">
        <v>473</v>
      </c>
      <c r="B211" s="280">
        <v>1</v>
      </c>
      <c r="C211" s="720">
        <f>(([2]ACCESSORIES!M211*'[2]MARK UP FOR RETAIL'!$D$10)*'[2]MARK UP FOR RETAIL'!$D$11)*'[2]MARK UP FOR RETAIL'!$D$7</f>
        <v>55.193400000000004</v>
      </c>
      <c r="D211" s="721"/>
      <c r="E211" s="240"/>
      <c r="F211" s="14"/>
      <c r="G211" s="160"/>
      <c r="H211" s="160"/>
    </row>
    <row r="212" spans="1:8">
      <c r="A212" s="249" t="s">
        <v>474</v>
      </c>
      <c r="B212" s="280">
        <v>1</v>
      </c>
      <c r="C212" s="720">
        <f>(([2]ACCESSORIES!M212*'[2]MARK UP FOR RETAIL'!$D$10)*'[2]MARK UP FOR RETAIL'!$D$11)*'[2]MARK UP FOR RETAIL'!$D$7</f>
        <v>73.612800000000007</v>
      </c>
      <c r="D212" s="721"/>
      <c r="E212" s="240"/>
      <c r="F212" s="14"/>
      <c r="G212" s="160"/>
      <c r="H212" s="160"/>
    </row>
    <row r="213" spans="1:8">
      <c r="A213" s="249" t="s">
        <v>475</v>
      </c>
      <c r="B213" s="280">
        <v>1</v>
      </c>
      <c r="C213" s="720">
        <f>(([2]ACCESSORIES!M213*'[2]MARK UP FOR RETAIL'!$D$10)*'[2]MARK UP FOR RETAIL'!$D$11)*'[2]MARK UP FOR RETAIL'!$D$7</f>
        <v>55.193400000000004</v>
      </c>
      <c r="D213" s="721"/>
      <c r="E213" s="240"/>
      <c r="F213" s="14"/>
      <c r="G213" s="160"/>
      <c r="H213" s="160"/>
    </row>
    <row r="214" spans="1:8">
      <c r="A214" s="249" t="s">
        <v>476</v>
      </c>
      <c r="B214" s="280">
        <v>1</v>
      </c>
      <c r="C214" s="720">
        <f>(([2]ACCESSORIES!M214*'[2]MARK UP FOR RETAIL'!$D$10)*'[2]MARK UP FOR RETAIL'!$D$11)*'[2]MARK UP FOR RETAIL'!$D$7</f>
        <v>82.814399999999992</v>
      </c>
      <c r="D214" s="721"/>
      <c r="E214" s="240"/>
      <c r="F214" s="14"/>
      <c r="G214" s="160"/>
      <c r="H214" s="160"/>
    </row>
    <row r="215" spans="1:8">
      <c r="A215" s="250" t="s">
        <v>477</v>
      </c>
      <c r="B215" s="281">
        <v>1</v>
      </c>
      <c r="C215" s="741">
        <f>(([2]ACCESSORIES!M215*'[2]MARK UP FOR RETAIL'!$D$10)*'[2]MARK UP FOR RETAIL'!$D$11)*'[2]MARK UP FOR RETAIL'!$D$7</f>
        <v>110.41919999999999</v>
      </c>
      <c r="D215" s="742"/>
      <c r="E215" s="240"/>
      <c r="F215" s="14"/>
      <c r="G215" s="160"/>
      <c r="H215" s="160"/>
    </row>
    <row r="216" spans="1:8">
      <c r="A216" s="282"/>
      <c r="B216" s="283"/>
      <c r="C216" s="293"/>
      <c r="D216" s="294"/>
      <c r="E216" s="240"/>
      <c r="F216" s="14"/>
      <c r="G216" s="160"/>
      <c r="H216" s="160"/>
    </row>
    <row r="217" spans="1:8">
      <c r="A217" s="243" t="s">
        <v>478</v>
      </c>
      <c r="B217" s="244">
        <v>1</v>
      </c>
      <c r="C217" s="741">
        <f>(([2]ACCESSORIES!M217*'[2]MARK UP FOR RETAIL'!$D$10)*'[2]MARK UP FOR RETAIL'!$D$11)*'[2]MARK UP FOR RETAIL'!$D$7</f>
        <v>31.541399999999999</v>
      </c>
      <c r="D217" s="742"/>
      <c r="E217" s="240"/>
      <c r="F217" s="14"/>
      <c r="G217" s="160"/>
      <c r="H217" s="160"/>
    </row>
    <row r="218" spans="1:8">
      <c r="A218" s="211"/>
      <c r="B218" s="212"/>
      <c r="C218" s="210"/>
      <c r="D218" s="210"/>
      <c r="E218" s="210"/>
      <c r="F218" s="14"/>
      <c r="G218" s="14"/>
      <c r="H218" s="14"/>
    </row>
    <row r="219" spans="1:8">
      <c r="A219" s="246" t="s">
        <v>460</v>
      </c>
      <c r="B219" s="222" t="s">
        <v>341</v>
      </c>
      <c r="C219" s="735"/>
      <c r="D219" s="736"/>
      <c r="E219" s="284"/>
      <c r="F219" s="14"/>
      <c r="G219" s="160"/>
      <c r="H219" s="160"/>
    </row>
    <row r="220" spans="1:8">
      <c r="A220" s="285" t="s">
        <v>461</v>
      </c>
      <c r="B220" s="225">
        <v>1</v>
      </c>
      <c r="C220" s="720">
        <f>(([2]ACCESSORIES!M220*'[2]MARK UP FOR RETAIL'!$D$10)*'[2]MARK UP FOR RETAIL'!$D$11)*'[2]MARK UP FOR RETAIL'!$D$7</f>
        <v>20.655000000000001</v>
      </c>
      <c r="D220" s="721"/>
      <c r="E220" s="226"/>
      <c r="F220" s="14"/>
      <c r="G220" s="160"/>
      <c r="H220" s="160"/>
    </row>
    <row r="221" spans="1:8">
      <c r="A221" s="286" t="s">
        <v>462</v>
      </c>
      <c r="B221" s="228">
        <v>1</v>
      </c>
      <c r="C221" s="720">
        <f>(([2]ACCESSORIES!M221*'[2]MARK UP FOR RETAIL'!$D$10)*'[2]MARK UP FOR RETAIL'!$D$11)*'[2]MARK UP FOR RETAIL'!$D$7</f>
        <v>25.126200000000001</v>
      </c>
      <c r="D221" s="721"/>
      <c r="E221" s="226"/>
      <c r="F221" s="14"/>
      <c r="G221" s="160"/>
      <c r="H221" s="160"/>
    </row>
    <row r="222" spans="1:8">
      <c r="A222" s="286" t="s">
        <v>463</v>
      </c>
      <c r="B222" s="228">
        <v>1</v>
      </c>
      <c r="C222" s="720">
        <f>(([2]ACCESSORIES!M222*'[2]MARK UP FOR RETAIL'!$D$10)*'[2]MARK UP FOR RETAIL'!$D$11)*'[2]MARK UP FOR RETAIL'!$D$7</f>
        <v>8.7804000000000002</v>
      </c>
      <c r="D222" s="721"/>
      <c r="E222" s="226"/>
      <c r="F222" s="14"/>
      <c r="G222" s="160"/>
      <c r="H222" s="160"/>
    </row>
    <row r="223" spans="1:8">
      <c r="A223" s="287" t="s">
        <v>464</v>
      </c>
      <c r="B223" s="228">
        <v>1</v>
      </c>
      <c r="C223" s="720">
        <f>(([2]ACCESSORIES!M223*'[2]MARK UP FOR RETAIL'!$D$10)*'[2]MARK UP FOR RETAIL'!$D$11)*'[2]MARK UP FOR RETAIL'!$D$7</f>
        <v>16.054200000000002</v>
      </c>
      <c r="D223" s="721"/>
      <c r="E223" s="226"/>
      <c r="F223" s="14"/>
      <c r="G223" s="160"/>
      <c r="H223" s="160"/>
    </row>
    <row r="224" spans="1:8">
      <c r="A224" s="287" t="s">
        <v>465</v>
      </c>
      <c r="B224" s="228">
        <v>1</v>
      </c>
      <c r="C224" s="720">
        <f>(([2]ACCESSORIES!M224*'[2]MARK UP FOR RETAIL'!$D$10)*'[2]MARK UP FOR RETAIL'!$D$11)*'[2]MARK UP FOR RETAIL'!$D$7</f>
        <v>10.465200000000001</v>
      </c>
      <c r="D224" s="721"/>
      <c r="E224" s="226"/>
      <c r="F224" s="14"/>
      <c r="G224" s="160"/>
      <c r="H224" s="160"/>
    </row>
    <row r="225" spans="1:8">
      <c r="A225" s="287" t="s">
        <v>466</v>
      </c>
      <c r="B225" s="228">
        <v>1</v>
      </c>
      <c r="C225" s="720">
        <f>(([2]ACCESSORIES!M225*'[2]MARK UP FOR RETAIL'!$D$10)*'[2]MARK UP FOR RETAIL'!$D$11)*'[2]MARK UP FOR RETAIL'!$D$7</f>
        <v>5.8644000000000007</v>
      </c>
      <c r="D225" s="721"/>
      <c r="E225" s="226"/>
      <c r="F225" s="14"/>
      <c r="G225" s="160"/>
      <c r="H225" s="160"/>
    </row>
    <row r="226" spans="1:8">
      <c r="A226" s="287" t="s">
        <v>467</v>
      </c>
      <c r="B226" s="228">
        <v>1</v>
      </c>
      <c r="C226" s="720">
        <f>(([2]ACCESSORIES!M226*'[2]MARK UP FOR RETAIL'!$D$10)*'[2]MARK UP FOR RETAIL'!$D$11)*'[2]MARK UP FOR RETAIL'!$D$7</f>
        <v>4.4712000000000005</v>
      </c>
      <c r="D226" s="721"/>
      <c r="E226" s="226"/>
      <c r="F226" s="14"/>
      <c r="G226" s="160"/>
      <c r="H226" s="160"/>
    </row>
    <row r="227" spans="1:8">
      <c r="A227" s="287" t="s">
        <v>468</v>
      </c>
      <c r="B227" s="228">
        <v>1</v>
      </c>
      <c r="C227" s="720">
        <f>(([2]ACCESSORIES!M227*'[2]MARK UP FOR RETAIL'!$D$10)*'[2]MARK UP FOR RETAIL'!$D$11)*'[2]MARK UP FOR RETAIL'!$D$7</f>
        <v>13.138199999999999</v>
      </c>
      <c r="D227" s="721"/>
      <c r="E227" s="226"/>
      <c r="F227" s="14"/>
      <c r="G227" s="160"/>
      <c r="H227" s="160"/>
    </row>
    <row r="228" spans="1:8">
      <c r="A228" s="287" t="s">
        <v>469</v>
      </c>
      <c r="B228" s="228">
        <v>1</v>
      </c>
      <c r="C228" s="720">
        <f>(([2]ACCESSORIES!M228*'[2]MARK UP FOR RETAIL'!$D$10)*'[2]MARK UP FOR RETAIL'!$D$11)*'[2]MARK UP FOR RETAIL'!$D$7</f>
        <v>2.3814000000000002</v>
      </c>
      <c r="D228" s="721"/>
      <c r="E228" s="226"/>
      <c r="F228" s="14"/>
      <c r="G228" s="160"/>
      <c r="H228" s="160"/>
    </row>
    <row r="229" spans="1:8">
      <c r="A229" s="288" t="s">
        <v>470</v>
      </c>
      <c r="B229" s="229">
        <v>1</v>
      </c>
      <c r="C229" s="741">
        <f>(([2]ACCESSORIES!M229*'[2]MARK UP FOR RETAIL'!$D$10)*'[2]MARK UP FOR RETAIL'!$D$11)*'[2]MARK UP FOR RETAIL'!$D$7</f>
        <v>2.3814000000000002</v>
      </c>
      <c r="D229" s="742"/>
      <c r="E229" s="226"/>
      <c r="F229" s="14"/>
      <c r="G229" s="160"/>
      <c r="H229" s="160"/>
    </row>
    <row r="230" spans="1:8">
      <c r="A230" s="211"/>
      <c r="B230" s="212"/>
      <c r="C230" s="210"/>
      <c r="D230" s="210"/>
      <c r="E230" s="210"/>
      <c r="F230" s="14"/>
      <c r="G230" s="14"/>
      <c r="H230" s="14"/>
    </row>
    <row r="231" spans="1:8">
      <c r="A231" s="211"/>
      <c r="B231" s="212"/>
      <c r="C231" s="210"/>
      <c r="D231" s="210"/>
      <c r="E231" s="210"/>
      <c r="F231" s="14"/>
      <c r="G231" s="14"/>
      <c r="H231" s="14"/>
    </row>
    <row r="232" spans="1:8">
      <c r="A232" s="211"/>
      <c r="B232" s="212"/>
      <c r="C232" s="210"/>
      <c r="D232" s="210"/>
      <c r="E232" s="210"/>
      <c r="F232" s="14"/>
      <c r="G232" s="14"/>
      <c r="H232" s="14"/>
    </row>
    <row r="233" spans="1:8">
      <c r="A233" s="211"/>
      <c r="B233" s="212"/>
      <c r="C233" s="713" t="s">
        <v>339</v>
      </c>
      <c r="D233" s="723"/>
      <c r="E233" s="739"/>
      <c r="F233" s="739"/>
      <c r="G233" s="740"/>
      <c r="H233" s="740"/>
    </row>
    <row r="234" spans="1:8">
      <c r="A234" s="246" t="s">
        <v>479</v>
      </c>
      <c r="B234" s="247" t="s">
        <v>341</v>
      </c>
      <c r="C234" s="737"/>
      <c r="D234" s="738"/>
      <c r="E234" s="739"/>
      <c r="F234" s="739"/>
      <c r="G234" s="740"/>
      <c r="H234" s="740"/>
    </row>
    <row r="235" spans="1:8">
      <c r="A235" s="248" t="s">
        <v>480</v>
      </c>
      <c r="B235" s="225">
        <v>2</v>
      </c>
      <c r="C235" s="720">
        <f>(([2]ACCESSORIES!M235*'[2]MARK UP FOR RETAIL'!$D$10)*'[2]MARK UP FOR RETAIL'!$D$11)*'[2]MARK UP FOR RETAIL'!$D$7</f>
        <v>6.4152000000000005</v>
      </c>
      <c r="D235" s="721"/>
      <c r="E235" s="9"/>
      <c r="F235" s="5"/>
      <c r="G235" s="5"/>
      <c r="H235" s="5"/>
    </row>
    <row r="236" spans="1:8">
      <c r="A236" s="235" t="s">
        <v>481</v>
      </c>
      <c r="B236" s="229">
        <v>2</v>
      </c>
      <c r="C236" s="720">
        <f>(([2]ACCESSORIES!M236*'[2]MARK UP FOR RETAIL'!$D$10)*'[2]MARK UP FOR RETAIL'!$D$11)*'[2]MARK UP FOR RETAIL'!$D$7</f>
        <v>6.4152000000000005</v>
      </c>
      <c r="D236" s="721"/>
      <c r="E236" s="9"/>
      <c r="F236" s="5"/>
      <c r="G236" s="5"/>
      <c r="H236" s="5"/>
    </row>
    <row r="237" spans="1:8">
      <c r="A237" s="289" t="s">
        <v>482</v>
      </c>
      <c r="B237" s="290">
        <v>15</v>
      </c>
      <c r="C237" s="720">
        <f>(([2]ACCESSORIES!M237*'[2]MARK UP FOR RETAIL'!$D$10)*'[2]MARK UP FOR RETAIL'!$D$11)*'[2]MARK UP FOR RETAIL'!$D$7</f>
        <v>2.1060000000000003</v>
      </c>
      <c r="D237" s="721"/>
      <c r="E237" s="9"/>
      <c r="F237" s="5"/>
      <c r="G237" s="5"/>
      <c r="H237" s="5"/>
    </row>
    <row r="238" spans="1:8">
      <c r="A238" s="273" t="s">
        <v>482</v>
      </c>
      <c r="B238" s="228">
        <v>50</v>
      </c>
      <c r="C238" s="720">
        <f>(([2]ACCESSORIES!M238*'[2]MARK UP FOR RETAIL'!$D$10)*'[2]MARK UP FOR RETAIL'!$D$11)*'[2]MARK UP FOR RETAIL'!$D$7</f>
        <v>6.2855999999999996</v>
      </c>
      <c r="D238" s="721"/>
      <c r="E238" s="9"/>
      <c r="F238" s="5"/>
      <c r="G238" s="5"/>
      <c r="H238" s="5"/>
    </row>
    <row r="239" spans="1:8">
      <c r="A239" s="274" t="s">
        <v>482</v>
      </c>
      <c r="B239" s="229">
        <v>500</v>
      </c>
      <c r="C239" s="720">
        <f>(([2]ACCESSORIES!M239*'[2]MARK UP FOR RETAIL'!$D$10)*'[2]MARK UP FOR RETAIL'!$D$11)*'[2]MARK UP FOR RETAIL'!$D$7</f>
        <v>61.932600000000001</v>
      </c>
      <c r="D239" s="721"/>
      <c r="E239" s="9"/>
      <c r="F239" s="5"/>
      <c r="G239" s="5"/>
      <c r="H239" s="5"/>
    </row>
    <row r="240" spans="1:8">
      <c r="A240" s="272" t="s">
        <v>483</v>
      </c>
      <c r="B240" s="225">
        <v>15</v>
      </c>
      <c r="C240" s="720">
        <f>(([2]ACCESSORIES!M240*'[2]MARK UP FOR RETAIL'!$D$10)*'[2]MARK UP FOR RETAIL'!$D$11)*'[2]MARK UP FOR RETAIL'!$D$7</f>
        <v>3.1914000000000002</v>
      </c>
      <c r="D240" s="721"/>
      <c r="E240" s="9"/>
      <c r="F240" s="5"/>
      <c r="G240" s="5"/>
      <c r="H240" s="5"/>
    </row>
    <row r="241" spans="1:8">
      <c r="A241" s="273" t="s">
        <v>483</v>
      </c>
      <c r="B241" s="228">
        <v>50</v>
      </c>
      <c r="C241" s="720">
        <f>(([2]ACCESSORIES!M241*'[2]MARK UP FOR RETAIL'!$D$10)*'[2]MARK UP FOR RETAIL'!$D$11)*'[2]MARK UP FOR RETAIL'!$D$7</f>
        <v>9.072000000000001</v>
      </c>
      <c r="D241" s="721"/>
      <c r="E241" s="9"/>
      <c r="F241" s="5"/>
      <c r="G241" s="5"/>
      <c r="H241" s="5"/>
    </row>
    <row r="242" spans="1:8">
      <c r="A242" s="274" t="s">
        <v>483</v>
      </c>
      <c r="B242" s="229">
        <v>500</v>
      </c>
      <c r="C242" s="720">
        <f>(([2]ACCESSORIES!M242*'[2]MARK UP FOR RETAIL'!$D$10)*'[2]MARK UP FOR RETAIL'!$D$11)*'[2]MARK UP FOR RETAIL'!$D$7</f>
        <v>89.262000000000015</v>
      </c>
      <c r="D242" s="721"/>
      <c r="E242" s="9"/>
      <c r="F242" s="5"/>
      <c r="G242" s="5"/>
      <c r="H242" s="5"/>
    </row>
    <row r="243" spans="1:8">
      <c r="A243" s="248" t="s">
        <v>484</v>
      </c>
      <c r="B243" s="225">
        <v>15</v>
      </c>
      <c r="C243" s="720">
        <f>(([2]ACCESSORIES!M243*'[2]MARK UP FOR RETAIL'!$D$10)*'[2]MARK UP FOR RETAIL'!$D$11)*'[2]MARK UP FOR RETAIL'!$D$7</f>
        <v>2.1060000000000003</v>
      </c>
      <c r="D243" s="721"/>
      <c r="E243" s="9"/>
      <c r="F243" s="5"/>
      <c r="G243" s="5"/>
      <c r="H243" s="5"/>
    </row>
    <row r="244" spans="1:8">
      <c r="A244" s="234" t="s">
        <v>484</v>
      </c>
      <c r="B244" s="228">
        <v>50</v>
      </c>
      <c r="C244" s="720">
        <f>(([2]ACCESSORIES!M244*'[2]MARK UP FOR RETAIL'!$D$10)*'[2]MARK UP FOR RETAIL'!$D$11)*'[2]MARK UP FOR RETAIL'!$D$7</f>
        <v>6.2855999999999996</v>
      </c>
      <c r="D244" s="721"/>
      <c r="E244" s="9"/>
      <c r="F244" s="5"/>
      <c r="G244" s="5"/>
      <c r="H244" s="5"/>
    </row>
    <row r="245" spans="1:8">
      <c r="A245" s="235" t="s">
        <v>484</v>
      </c>
      <c r="B245" s="229">
        <v>500</v>
      </c>
      <c r="C245" s="720">
        <f>(([2]ACCESSORIES!M245*'[2]MARK UP FOR RETAIL'!$D$10)*'[2]MARK UP FOR RETAIL'!$D$11)*'[2]MARK UP FOR RETAIL'!$D$7</f>
        <v>61.932600000000001</v>
      </c>
      <c r="D245" s="721"/>
      <c r="E245" s="9"/>
      <c r="F245" s="5"/>
      <c r="G245" s="5"/>
      <c r="H245" s="5"/>
    </row>
    <row r="246" spans="1:8">
      <c r="A246" s="248" t="s">
        <v>485</v>
      </c>
      <c r="B246" s="225">
        <v>15</v>
      </c>
      <c r="C246" s="720">
        <f>(([2]ACCESSORIES!M246*'[2]MARK UP FOR RETAIL'!$D$10)*'[2]MARK UP FOR RETAIL'!$D$11)*'[2]MARK UP FOR RETAIL'!$D$7</f>
        <v>3.1914000000000002</v>
      </c>
      <c r="D246" s="721"/>
      <c r="E246" s="9"/>
      <c r="F246" s="5"/>
      <c r="G246" s="5"/>
      <c r="H246" s="5"/>
    </row>
    <row r="247" spans="1:8">
      <c r="A247" s="234" t="s">
        <v>485</v>
      </c>
      <c r="B247" s="228">
        <v>50</v>
      </c>
      <c r="C247" s="720">
        <f>(([2]ACCESSORIES!M247*'[2]MARK UP FOR RETAIL'!$D$10)*'[2]MARK UP FOR RETAIL'!$D$11)*'[2]MARK UP FOR RETAIL'!$D$7</f>
        <v>9.072000000000001</v>
      </c>
      <c r="D247" s="721"/>
      <c r="E247" s="9"/>
      <c r="F247" s="5"/>
      <c r="G247" s="5"/>
      <c r="H247" s="5"/>
    </row>
    <row r="248" spans="1:8">
      <c r="A248" s="235" t="s">
        <v>485</v>
      </c>
      <c r="B248" s="229">
        <v>500</v>
      </c>
      <c r="C248" s="720">
        <f>(([2]ACCESSORIES!M248*'[2]MARK UP FOR RETAIL'!$D$10)*'[2]MARK UP FOR RETAIL'!$D$11)*'[2]MARK UP FOR RETAIL'!$D$7</f>
        <v>89.262000000000015</v>
      </c>
      <c r="D248" s="721"/>
      <c r="E248" s="9"/>
      <c r="F248" s="5"/>
      <c r="G248" s="5"/>
      <c r="H248" s="5"/>
    </row>
    <row r="249" spans="1:8">
      <c r="A249" s="248" t="s">
        <v>486</v>
      </c>
      <c r="B249" s="225">
        <v>15</v>
      </c>
      <c r="C249" s="720">
        <f>(([2]ACCESSORIES!M249*'[2]MARK UP FOR RETAIL'!$D$10)*'[2]MARK UP FOR RETAIL'!$D$11)*'[2]MARK UP FOR RETAIL'!$D$7</f>
        <v>2.1060000000000003</v>
      </c>
      <c r="D249" s="721"/>
      <c r="E249" s="9"/>
      <c r="F249" s="5"/>
      <c r="G249" s="5"/>
      <c r="H249" s="5"/>
    </row>
    <row r="250" spans="1:8">
      <c r="A250" s="234" t="s">
        <v>486</v>
      </c>
      <c r="B250" s="228">
        <v>50</v>
      </c>
      <c r="C250" s="720">
        <f>(([2]ACCESSORIES!M250*'[2]MARK UP FOR RETAIL'!$D$10)*'[2]MARK UP FOR RETAIL'!$D$11)*'[2]MARK UP FOR RETAIL'!$D$7</f>
        <v>6.0102000000000002</v>
      </c>
      <c r="D250" s="721"/>
      <c r="E250" s="9"/>
      <c r="F250" s="5"/>
      <c r="G250" s="5"/>
      <c r="H250" s="5"/>
    </row>
    <row r="251" spans="1:8">
      <c r="A251" s="235" t="s">
        <v>486</v>
      </c>
      <c r="B251" s="229">
        <v>500</v>
      </c>
      <c r="C251" s="720">
        <f>(([2]ACCESSORIES!M251*'[2]MARK UP FOR RETAIL'!$D$10)*'[2]MARK UP FOR RETAIL'!$D$11)*'[2]MARK UP FOR RETAIL'!$D$7</f>
        <v>55.08</v>
      </c>
      <c r="D251" s="721"/>
      <c r="E251" s="9"/>
      <c r="F251" s="5"/>
      <c r="G251" s="5"/>
      <c r="H251" s="5"/>
    </row>
    <row r="252" spans="1:8">
      <c r="A252" s="248" t="s">
        <v>487</v>
      </c>
      <c r="B252" s="225">
        <v>15</v>
      </c>
      <c r="C252" s="720">
        <f>(([2]ACCESSORIES!M252*'[2]MARK UP FOR RETAIL'!$D$10)*'[2]MARK UP FOR RETAIL'!$D$11)*'[2]MARK UP FOR RETAIL'!$D$7</f>
        <v>2.1060000000000003</v>
      </c>
      <c r="D252" s="721"/>
      <c r="E252" s="9"/>
      <c r="F252" s="5"/>
      <c r="G252" s="5"/>
      <c r="H252" s="5"/>
    </row>
    <row r="253" spans="1:8">
      <c r="A253" s="234" t="s">
        <v>487</v>
      </c>
      <c r="B253" s="228">
        <v>50</v>
      </c>
      <c r="C253" s="720">
        <f>(([2]ACCESSORIES!M253*'[2]MARK UP FOR RETAIL'!$D$10)*'[2]MARK UP FOR RETAIL'!$D$11)*'[2]MARK UP FOR RETAIL'!$D$7</f>
        <v>6.0102000000000002</v>
      </c>
      <c r="D253" s="721"/>
      <c r="E253" s="9"/>
      <c r="F253" s="5"/>
      <c r="G253" s="5"/>
      <c r="H253" s="5"/>
    </row>
    <row r="254" spans="1:8">
      <c r="A254" s="291" t="s">
        <v>487</v>
      </c>
      <c r="B254" s="292">
        <v>500</v>
      </c>
      <c r="C254" s="720">
        <f>(([2]ACCESSORIES!M254*'[2]MARK UP FOR RETAIL'!$D$10)*'[2]MARK UP FOR RETAIL'!$D$11)*'[2]MARK UP FOR RETAIL'!$D$7</f>
        <v>55.08</v>
      </c>
      <c r="D254" s="721"/>
      <c r="E254" s="9"/>
      <c r="F254" s="5"/>
      <c r="G254" s="5"/>
      <c r="H254" s="5"/>
    </row>
    <row r="255" spans="1:8">
      <c r="A255" s="248" t="s">
        <v>488</v>
      </c>
      <c r="B255" s="225">
        <v>15</v>
      </c>
      <c r="C255" s="720">
        <f>(([2]ACCESSORIES!M255*'[2]MARK UP FOR RETAIL'!$D$10)*'[2]MARK UP FOR RETAIL'!$D$11)*'[2]MARK UP FOR RETAIL'!$D$7</f>
        <v>2.1060000000000003</v>
      </c>
      <c r="D255" s="721"/>
      <c r="E255" s="9"/>
      <c r="F255" s="5"/>
      <c r="G255" s="5"/>
      <c r="H255" s="5"/>
    </row>
    <row r="256" spans="1:8">
      <c r="A256" s="234" t="s">
        <v>488</v>
      </c>
      <c r="B256" s="228">
        <v>50</v>
      </c>
      <c r="C256" s="720">
        <f>(([2]ACCESSORIES!M256*'[2]MARK UP FOR RETAIL'!$D$10)*'[2]MARK UP FOR RETAIL'!$D$11)*'[2]MARK UP FOR RETAIL'!$D$7</f>
        <v>6.0102000000000002</v>
      </c>
      <c r="D256" s="721"/>
      <c r="E256" s="9"/>
      <c r="F256" s="5"/>
      <c r="G256" s="5"/>
      <c r="H256" s="5"/>
    </row>
    <row r="257" spans="1:8">
      <c r="A257" s="235" t="s">
        <v>488</v>
      </c>
      <c r="B257" s="229">
        <v>500</v>
      </c>
      <c r="C257" s="720">
        <f>(([2]ACCESSORIES!M257*'[2]MARK UP FOR RETAIL'!$D$10)*'[2]MARK UP FOR RETAIL'!$D$11)*'[2]MARK UP FOR RETAIL'!$D$7</f>
        <v>55.08</v>
      </c>
      <c r="D257" s="721"/>
      <c r="E257" s="9"/>
      <c r="F257" s="5"/>
      <c r="G257" s="5"/>
      <c r="H257" s="5"/>
    </row>
    <row r="258" spans="1:8">
      <c r="A258" s="248" t="s">
        <v>489</v>
      </c>
      <c r="B258" s="225">
        <v>15</v>
      </c>
      <c r="C258" s="720">
        <f>(([2]ACCESSORIES!M258*'[2]MARK UP FOR RETAIL'!$D$10)*'[2]MARK UP FOR RETAIL'!$D$11)*'[2]MARK UP FOR RETAIL'!$D$7</f>
        <v>2.1060000000000003</v>
      </c>
      <c r="D258" s="721"/>
      <c r="E258" s="9"/>
      <c r="F258" s="5"/>
      <c r="G258" s="5"/>
      <c r="H258" s="5"/>
    </row>
    <row r="259" spans="1:8">
      <c r="A259" s="234" t="s">
        <v>489</v>
      </c>
      <c r="B259" s="228">
        <v>50</v>
      </c>
      <c r="C259" s="720">
        <f>(([2]ACCESSORIES!M259*'[2]MARK UP FOR RETAIL'!$D$10)*'[2]MARK UP FOR RETAIL'!$D$11)*'[2]MARK UP FOR RETAIL'!$D$7</f>
        <v>6.0102000000000002</v>
      </c>
      <c r="D259" s="721"/>
      <c r="E259" s="9"/>
      <c r="F259" s="5"/>
      <c r="G259" s="5"/>
      <c r="H259" s="5"/>
    </row>
    <row r="260" spans="1:8">
      <c r="A260" s="235" t="s">
        <v>489</v>
      </c>
      <c r="B260" s="229">
        <v>500</v>
      </c>
      <c r="C260" s="720">
        <f>(([2]ACCESSORIES!M260*'[2]MARK UP FOR RETAIL'!$D$10)*'[2]MARK UP FOR RETAIL'!$D$11)*'[2]MARK UP FOR RETAIL'!$D$7</f>
        <v>55.08</v>
      </c>
      <c r="D260" s="721"/>
      <c r="E260" s="9"/>
      <c r="F260" s="5"/>
      <c r="G260" s="5"/>
      <c r="H260" s="5"/>
    </row>
    <row r="261" spans="1:8">
      <c r="A261" s="248" t="s">
        <v>490</v>
      </c>
      <c r="B261" s="225">
        <v>1</v>
      </c>
      <c r="C261" s="720">
        <f>(([2]ACCESSORIES!M261*'[2]MARK UP FOR RETAIL'!$D$10)*'[2]MARK UP FOR RETAIL'!$D$11)*'[2]MARK UP FOR RETAIL'!$D$7</f>
        <v>4.8924000000000003</v>
      </c>
      <c r="D261" s="721"/>
      <c r="E261" s="9"/>
      <c r="F261" s="5"/>
      <c r="G261" s="5"/>
      <c r="H261" s="5"/>
    </row>
    <row r="262" spans="1:8">
      <c r="A262" s="234" t="s">
        <v>491</v>
      </c>
      <c r="B262" s="228">
        <v>20</v>
      </c>
      <c r="C262" s="720">
        <f>(([2]ACCESSORIES!M262*'[2]MARK UP FOR RETAIL'!$D$10)*'[2]MARK UP FOR RETAIL'!$D$11)*'[2]MARK UP FOR RETAIL'!$D$7</f>
        <v>7.8084000000000007</v>
      </c>
      <c r="D262" s="721"/>
      <c r="E262" s="9"/>
      <c r="F262" s="5"/>
      <c r="G262" s="5"/>
      <c r="H262" s="5"/>
    </row>
    <row r="263" spans="1:8">
      <c r="A263" s="234" t="s">
        <v>492</v>
      </c>
      <c r="B263" s="228">
        <v>6</v>
      </c>
      <c r="C263" s="720">
        <f>(([2]ACCESSORIES!M263*'[2]MARK UP FOR RETAIL'!$D$10)*'[2]MARK UP FOR RETAIL'!$D$11)*'[2]MARK UP FOR RETAIL'!$D$7</f>
        <v>6.4152000000000005</v>
      </c>
      <c r="D263" s="721"/>
      <c r="E263" s="9"/>
      <c r="F263" s="5"/>
      <c r="G263" s="5"/>
      <c r="H263" s="5"/>
    </row>
    <row r="264" spans="1:8">
      <c r="A264" s="291" t="s">
        <v>493</v>
      </c>
      <c r="B264" s="292">
        <v>1</v>
      </c>
      <c r="C264" s="720">
        <f>(([2]ACCESSORIES!M264*'[2]MARK UP FOR RETAIL'!$D$10)*'[2]MARK UP FOR RETAIL'!$D$11)*'[2]MARK UP FOR RETAIL'!$D$7</f>
        <v>6.4152000000000005</v>
      </c>
      <c r="D264" s="721"/>
      <c r="E264" s="9"/>
      <c r="F264" s="5"/>
      <c r="G264" s="5"/>
      <c r="H264" s="5"/>
    </row>
    <row r="265" spans="1:8">
      <c r="A265" s="248" t="s">
        <v>494</v>
      </c>
      <c r="B265" s="225">
        <v>1</v>
      </c>
      <c r="C265" s="720">
        <f>(([2]ACCESSORIES!M265*'[2]MARK UP FOR RETAIL'!$D$10)*'[2]MARK UP FOR RETAIL'!$D$11)*'[2]MARK UP FOR RETAIL'!$D$7</f>
        <v>18.532800000000002</v>
      </c>
      <c r="D265" s="721"/>
      <c r="E265" s="712"/>
      <c r="F265" s="712"/>
      <c r="G265" s="712"/>
      <c r="H265" s="712"/>
    </row>
    <row r="266" spans="1:8">
      <c r="A266" s="235" t="s">
        <v>569</v>
      </c>
      <c r="B266" s="229">
        <v>100</v>
      </c>
      <c r="C266" s="720">
        <f>(([2]ACCESSORIES!M266*'[2]MARK UP FOR RETAIL'!$D$10)*'[2]MARK UP FOR RETAIL'!$D$11)*'[2]MARK UP FOR RETAIL'!$D$7</f>
        <v>35.64</v>
      </c>
      <c r="D266" s="721"/>
      <c r="E266" s="712"/>
      <c r="F266" s="712"/>
      <c r="G266" s="712"/>
      <c r="H266" s="712"/>
    </row>
    <row r="267" spans="1:8">
      <c r="A267" s="243" t="s">
        <v>495</v>
      </c>
      <c r="B267" s="244">
        <v>50</v>
      </c>
      <c r="C267" s="741">
        <f>(([2]ACCESSORIES!M267*'[2]MARK UP FOR RETAIL'!$D$10)*'[2]MARK UP FOR RETAIL'!$D$11)*'[2]MARK UP FOR RETAIL'!$D$7</f>
        <v>6.0102000000000002</v>
      </c>
      <c r="D267" s="742"/>
      <c r="E267" s="712"/>
      <c r="F267" s="712"/>
      <c r="G267" s="722"/>
      <c r="H267" s="722"/>
    </row>
  </sheetData>
  <mergeCells count="346">
    <mergeCell ref="B153:B154"/>
    <mergeCell ref="H151:H152"/>
    <mergeCell ref="G151:G152"/>
    <mergeCell ref="B146:B147"/>
    <mergeCell ref="F142:F143"/>
    <mergeCell ref="F151:F152"/>
    <mergeCell ref="E151:E152"/>
    <mergeCell ref="D151:D152"/>
    <mergeCell ref="C151:C152"/>
    <mergeCell ref="F144:F145"/>
    <mergeCell ref="E144:E145"/>
    <mergeCell ref="D144:D145"/>
    <mergeCell ref="C144:C145"/>
    <mergeCell ref="B151:B152"/>
    <mergeCell ref="A142:A143"/>
    <mergeCell ref="H138:H139"/>
    <mergeCell ref="G138:G139"/>
    <mergeCell ref="F138:F139"/>
    <mergeCell ref="E138:E139"/>
    <mergeCell ref="D138:D139"/>
    <mergeCell ref="B142:B143"/>
    <mergeCell ref="A153:A154"/>
    <mergeCell ref="A144:A145"/>
    <mergeCell ref="A146:A147"/>
    <mergeCell ref="A151:A152"/>
    <mergeCell ref="H144:H145"/>
    <mergeCell ref="H142:H143"/>
    <mergeCell ref="G142:G143"/>
    <mergeCell ref="E142:E143"/>
    <mergeCell ref="D142:D143"/>
    <mergeCell ref="C142:C143"/>
    <mergeCell ref="B144:B145"/>
    <mergeCell ref="H140:H141"/>
    <mergeCell ref="G140:G141"/>
    <mergeCell ref="F140:F141"/>
    <mergeCell ref="E140:E141"/>
    <mergeCell ref="D140:D141"/>
    <mergeCell ref="C140:C141"/>
    <mergeCell ref="B138:B139"/>
    <mergeCell ref="C138:C139"/>
    <mergeCell ref="C119:D119"/>
    <mergeCell ref="C103:D103"/>
    <mergeCell ref="C101:D101"/>
    <mergeCell ref="C89:D89"/>
    <mergeCell ref="C71:D71"/>
    <mergeCell ref="A138:A139"/>
    <mergeCell ref="A140:A141"/>
    <mergeCell ref="B140:B141"/>
    <mergeCell ref="C267:D267"/>
    <mergeCell ref="C95:D95"/>
    <mergeCell ref="G116:H117"/>
    <mergeCell ref="G118:H118"/>
    <mergeCell ref="C120:D120"/>
    <mergeCell ref="E91:F91"/>
    <mergeCell ref="G91:H91"/>
    <mergeCell ref="C114:D114"/>
    <mergeCell ref="E116:F117"/>
    <mergeCell ref="C121:D121"/>
    <mergeCell ref="C91:D91"/>
    <mergeCell ref="C157:D158"/>
    <mergeCell ref="G144:G145"/>
    <mergeCell ref="H146:H147"/>
    <mergeCell ref="G146:G147"/>
    <mergeCell ref="F146:F147"/>
    <mergeCell ref="E146:E147"/>
    <mergeCell ref="D146:D147"/>
    <mergeCell ref="C146:C147"/>
    <mergeCell ref="H153:H154"/>
    <mergeCell ref="G153:G154"/>
    <mergeCell ref="F153:F154"/>
    <mergeCell ref="E153:E154"/>
    <mergeCell ref="D153:D154"/>
    <mergeCell ref="C252:D252"/>
    <mergeCell ref="E266:F266"/>
    <mergeCell ref="G266:H266"/>
    <mergeCell ref="C260:D260"/>
    <mergeCell ref="C261:D261"/>
    <mergeCell ref="C262:D262"/>
    <mergeCell ref="C263:D263"/>
    <mergeCell ref="C264:D264"/>
    <mergeCell ref="C265:D265"/>
    <mergeCell ref="E265:F265"/>
    <mergeCell ref="G265:H265"/>
    <mergeCell ref="C253:D253"/>
    <mergeCell ref="C254:D254"/>
    <mergeCell ref="E202:F202"/>
    <mergeCell ref="G202:H202"/>
    <mergeCell ref="E206:F206"/>
    <mergeCell ref="G206:H206"/>
    <mergeCell ref="C233:D234"/>
    <mergeCell ref="E233:F234"/>
    <mergeCell ref="G233:H234"/>
    <mergeCell ref="C250:D250"/>
    <mergeCell ref="C251:D251"/>
    <mergeCell ref="E183:F183"/>
    <mergeCell ref="G183:H183"/>
    <mergeCell ref="G180:H180"/>
    <mergeCell ref="C181:D181"/>
    <mergeCell ref="E181:F181"/>
    <mergeCell ref="G181:H181"/>
    <mergeCell ref="E184:F184"/>
    <mergeCell ref="E180:F180"/>
    <mergeCell ref="C170:D170"/>
    <mergeCell ref="G184:H184"/>
    <mergeCell ref="E182:F182"/>
    <mergeCell ref="G182:H182"/>
    <mergeCell ref="E177:F177"/>
    <mergeCell ref="G177:H177"/>
    <mergeCell ref="C171:D171"/>
    <mergeCell ref="C174:D175"/>
    <mergeCell ref="E174:F175"/>
    <mergeCell ref="E178:F178"/>
    <mergeCell ref="G178:H178"/>
    <mergeCell ref="C179:D179"/>
    <mergeCell ref="E179:F179"/>
    <mergeCell ref="G179:H179"/>
    <mergeCell ref="G174:H175"/>
    <mergeCell ref="E176:F176"/>
    <mergeCell ref="G176:H176"/>
    <mergeCell ref="E98:F98"/>
    <mergeCell ref="E103:F103"/>
    <mergeCell ref="G103:H103"/>
    <mergeCell ref="E113:F113"/>
    <mergeCell ref="G113:H113"/>
    <mergeCell ref="G114:H114"/>
    <mergeCell ref="C116:D117"/>
    <mergeCell ref="E114:F114"/>
    <mergeCell ref="E157:F158"/>
    <mergeCell ref="G157:H158"/>
    <mergeCell ref="E118:F118"/>
    <mergeCell ref="C153:C154"/>
    <mergeCell ref="E267:F267"/>
    <mergeCell ref="A28:A30"/>
    <mergeCell ref="G267:H267"/>
    <mergeCell ref="C266:D266"/>
    <mergeCell ref="A16:A18"/>
    <mergeCell ref="E34:H34"/>
    <mergeCell ref="A36:H36"/>
    <mergeCell ref="E21:H21"/>
    <mergeCell ref="E22:H22"/>
    <mergeCell ref="A24:H24"/>
    <mergeCell ref="E31:H31"/>
    <mergeCell ref="E32:H32"/>
    <mergeCell ref="E33:H33"/>
    <mergeCell ref="G48:H48"/>
    <mergeCell ref="C49:D49"/>
    <mergeCell ref="E49:F49"/>
    <mergeCell ref="G49:H49"/>
    <mergeCell ref="C70:D70"/>
    <mergeCell ref="C57:D57"/>
    <mergeCell ref="C61:D61"/>
    <mergeCell ref="C76:D76"/>
    <mergeCell ref="C65:D65"/>
    <mergeCell ref="C67:D67"/>
    <mergeCell ref="A68:D68"/>
    <mergeCell ref="D5:G10"/>
    <mergeCell ref="E19:H19"/>
    <mergeCell ref="E20:H20"/>
    <mergeCell ref="G44:H44"/>
    <mergeCell ref="E44:F44"/>
    <mergeCell ref="G42:H43"/>
    <mergeCell ref="E42:F43"/>
    <mergeCell ref="C42:D43"/>
    <mergeCell ref="C118:D118"/>
    <mergeCell ref="G109:H110"/>
    <mergeCell ref="E109:F110"/>
    <mergeCell ref="C109:D110"/>
    <mergeCell ref="C111:D111"/>
    <mergeCell ref="E111:F111"/>
    <mergeCell ref="G111:H111"/>
    <mergeCell ref="E112:F112"/>
    <mergeCell ref="G112:H112"/>
    <mergeCell ref="C112:D112"/>
    <mergeCell ref="C69:D69"/>
    <mergeCell ref="G87:H88"/>
    <mergeCell ref="C77:D77"/>
    <mergeCell ref="A78:D78"/>
    <mergeCell ref="E89:F89"/>
    <mergeCell ref="G89:H89"/>
    <mergeCell ref="E45:F45"/>
    <mergeCell ref="G46:H46"/>
    <mergeCell ref="E46:F46"/>
    <mergeCell ref="G105:H105"/>
    <mergeCell ref="E105:F105"/>
    <mergeCell ref="C105:D105"/>
    <mergeCell ref="G95:H95"/>
    <mergeCell ref="E95:F95"/>
    <mergeCell ref="C47:D47"/>
    <mergeCell ref="E47:F47"/>
    <mergeCell ref="G47:H47"/>
    <mergeCell ref="C48:D48"/>
    <mergeCell ref="E48:F48"/>
    <mergeCell ref="G45:H45"/>
    <mergeCell ref="C90:D90"/>
    <mergeCell ref="E90:F90"/>
    <mergeCell ref="G90:H90"/>
    <mergeCell ref="C87:D88"/>
    <mergeCell ref="E87:F88"/>
    <mergeCell ref="G99:H99"/>
    <mergeCell ref="G98:H98"/>
    <mergeCell ref="C93:D93"/>
    <mergeCell ref="E93:F93"/>
    <mergeCell ref="G93:H93"/>
    <mergeCell ref="C259:D259"/>
    <mergeCell ref="C256:D256"/>
    <mergeCell ref="C257:D257"/>
    <mergeCell ref="C258:D258"/>
    <mergeCell ref="C188:D188"/>
    <mergeCell ref="C187:D187"/>
    <mergeCell ref="C255:D255"/>
    <mergeCell ref="C198:D198"/>
    <mergeCell ref="E203:F203"/>
    <mergeCell ref="C249:D249"/>
    <mergeCell ref="C58:D58"/>
    <mergeCell ref="C190:D190"/>
    <mergeCell ref="C247:D247"/>
    <mergeCell ref="C235:D235"/>
    <mergeCell ref="C236:D236"/>
    <mergeCell ref="C237:D237"/>
    <mergeCell ref="C238:D238"/>
    <mergeCell ref="C239:D239"/>
    <mergeCell ref="C248:D248"/>
    <mergeCell ref="C241:D241"/>
    <mergeCell ref="C191:D191"/>
    <mergeCell ref="C192:D192"/>
    <mergeCell ref="C183:D183"/>
    <mergeCell ref="C180:D180"/>
    <mergeCell ref="C242:D242"/>
    <mergeCell ref="C243:D243"/>
    <mergeCell ref="C244:D244"/>
    <mergeCell ref="C245:D245"/>
    <mergeCell ref="C246:D246"/>
    <mergeCell ref="C240:D240"/>
    <mergeCell ref="C229:D229"/>
    <mergeCell ref="C223:D223"/>
    <mergeCell ref="C224:D224"/>
    <mergeCell ref="C225:D225"/>
    <mergeCell ref="C226:D226"/>
    <mergeCell ref="C227:D227"/>
    <mergeCell ref="C228:D228"/>
    <mergeCell ref="C217:D217"/>
    <mergeCell ref="C219:D219"/>
    <mergeCell ref="C220:D220"/>
    <mergeCell ref="C221:D221"/>
    <mergeCell ref="C222:D222"/>
    <mergeCell ref="G203:H203"/>
    <mergeCell ref="C196:D196"/>
    <mergeCell ref="C197:D197"/>
    <mergeCell ref="C200:D201"/>
    <mergeCell ref="E204:F204"/>
    <mergeCell ref="G204:H204"/>
    <mergeCell ref="E205:F205"/>
    <mergeCell ref="G205:H205"/>
    <mergeCell ref="E200:F201"/>
    <mergeCell ref="G200:H201"/>
    <mergeCell ref="C176:D176"/>
    <mergeCell ref="C177:D177"/>
    <mergeCell ref="C178:D178"/>
    <mergeCell ref="C202:D202"/>
    <mergeCell ref="C203:D203"/>
    <mergeCell ref="C204:D204"/>
    <mergeCell ref="C182:D182"/>
    <mergeCell ref="C193:D193"/>
    <mergeCell ref="C194:D194"/>
    <mergeCell ref="C165:D165"/>
    <mergeCell ref="C167:D167"/>
    <mergeCell ref="C159:D159"/>
    <mergeCell ref="C160:D160"/>
    <mergeCell ref="E167:F167"/>
    <mergeCell ref="G167:H167"/>
    <mergeCell ref="C169:D169"/>
    <mergeCell ref="C161:D161"/>
    <mergeCell ref="E159:F159"/>
    <mergeCell ref="G159:H159"/>
    <mergeCell ref="E160:F160"/>
    <mergeCell ref="G160:H160"/>
    <mergeCell ref="E161:F161"/>
    <mergeCell ref="G161:H161"/>
    <mergeCell ref="C74:D74"/>
    <mergeCell ref="C75:D75"/>
    <mergeCell ref="C124:D124"/>
    <mergeCell ref="C113:D113"/>
    <mergeCell ref="C94:D94"/>
    <mergeCell ref="E94:F94"/>
    <mergeCell ref="G94:H94"/>
    <mergeCell ref="C99:D99"/>
    <mergeCell ref="E99:F99"/>
    <mergeCell ref="E101:F101"/>
    <mergeCell ref="G101:H101"/>
    <mergeCell ref="C102:D102"/>
    <mergeCell ref="E102:F102"/>
    <mergeCell ref="G102:H102"/>
    <mergeCell ref="C97:D97"/>
    <mergeCell ref="E97:F97"/>
    <mergeCell ref="G97:H97"/>
    <mergeCell ref="C98:D98"/>
    <mergeCell ref="C82:D82"/>
    <mergeCell ref="C83:D83"/>
    <mergeCell ref="C80:D80"/>
    <mergeCell ref="C79:D79"/>
    <mergeCell ref="C59:D59"/>
    <mergeCell ref="C72:D72"/>
    <mergeCell ref="C64:D64"/>
    <mergeCell ref="C66:D66"/>
    <mergeCell ref="C73:D73"/>
    <mergeCell ref="C56:D56"/>
    <mergeCell ref="C55:D55"/>
    <mergeCell ref="C51:D51"/>
    <mergeCell ref="E51:F51"/>
    <mergeCell ref="G51:H51"/>
    <mergeCell ref="C52:D52"/>
    <mergeCell ref="E52:F52"/>
    <mergeCell ref="G52:H52"/>
    <mergeCell ref="C54:D54"/>
    <mergeCell ref="C44:D44"/>
    <mergeCell ref="C45:D45"/>
    <mergeCell ref="C46:D46"/>
    <mergeCell ref="C85:D85"/>
    <mergeCell ref="A1:H1"/>
    <mergeCell ref="C206:D206"/>
    <mergeCell ref="C50:D50"/>
    <mergeCell ref="E50:F50"/>
    <mergeCell ref="G50:H50"/>
    <mergeCell ref="C60:D60"/>
    <mergeCell ref="C84:D84"/>
    <mergeCell ref="C81:D81"/>
    <mergeCell ref="C210:D210"/>
    <mergeCell ref="C211:D211"/>
    <mergeCell ref="C212:D212"/>
    <mergeCell ref="C213:D213"/>
    <mergeCell ref="C214:D214"/>
    <mergeCell ref="C215:D215"/>
    <mergeCell ref="C122:D122"/>
    <mergeCell ref="C123:D123"/>
    <mergeCell ref="C172:D172"/>
    <mergeCell ref="E163:F164"/>
    <mergeCell ref="G163:H164"/>
    <mergeCell ref="E165:F165"/>
    <mergeCell ref="G165:H165"/>
    <mergeCell ref="C166:D166"/>
    <mergeCell ref="E166:F166"/>
    <mergeCell ref="G166:H166"/>
    <mergeCell ref="C184:D184"/>
    <mergeCell ref="C163:D164"/>
    <mergeCell ref="C205:D205"/>
    <mergeCell ref="C209:D20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9" workbookViewId="0">
      <selection sqref="A1:L42"/>
    </sheetView>
  </sheetViews>
  <sheetFormatPr defaultRowHeight="15"/>
  <cols>
    <col min="7" max="7" width="10.7109375" customWidth="1"/>
  </cols>
  <sheetData>
    <row r="1" spans="1:12" ht="45.75">
      <c r="A1" s="383" t="s">
        <v>65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5"/>
    </row>
    <row r="2" spans="1:12" ht="33.7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5" customHeight="1">
      <c r="A3" s="386" t="s">
        <v>1</v>
      </c>
      <c r="B3" s="386"/>
      <c r="C3" s="386"/>
      <c r="D3" s="386"/>
      <c r="E3" s="13"/>
      <c r="F3" s="13"/>
      <c r="G3" s="13"/>
      <c r="H3" s="13"/>
      <c r="I3" s="13"/>
      <c r="J3" s="13"/>
      <c r="K3" s="13"/>
      <c r="L3" s="13"/>
    </row>
    <row r="4" spans="1:12" ht="15" customHeight="1">
      <c r="A4" s="386"/>
      <c r="B4" s="386"/>
      <c r="C4" s="386"/>
      <c r="D4" s="386"/>
      <c r="E4" s="303" t="s">
        <v>2</v>
      </c>
      <c r="F4" s="304"/>
      <c r="G4" s="305"/>
      <c r="H4" s="13"/>
      <c r="I4" s="13"/>
      <c r="J4" s="13"/>
      <c r="K4" s="309"/>
      <c r="L4" s="309"/>
    </row>
    <row r="5" spans="1:12" ht="15" customHeight="1">
      <c r="A5" s="387"/>
      <c r="B5" s="387"/>
      <c r="C5" s="387"/>
      <c r="D5" s="387"/>
      <c r="E5" s="306"/>
      <c r="F5" s="307"/>
      <c r="G5" s="308"/>
      <c r="H5" s="14"/>
      <c r="I5" s="14"/>
      <c r="J5" s="14"/>
      <c r="K5" s="310"/>
      <c r="L5" s="310"/>
    </row>
    <row r="6" spans="1:12" ht="51">
      <c r="A6" s="15" t="s">
        <v>43</v>
      </c>
      <c r="B6" s="388" t="s">
        <v>5</v>
      </c>
      <c r="C6" s="388"/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16" t="s">
        <v>47</v>
      </c>
      <c r="J6" s="389"/>
      <c r="K6" s="749" t="s">
        <v>506</v>
      </c>
      <c r="L6" s="750"/>
    </row>
    <row r="7" spans="1:12" ht="29.25" customHeight="1">
      <c r="A7" s="62" t="s">
        <v>499</v>
      </c>
      <c r="B7" s="316">
        <v>0</v>
      </c>
      <c r="C7" s="317"/>
      <c r="D7" s="318" t="s">
        <v>14</v>
      </c>
      <c r="E7" s="43">
        <f>((([2]STREAMLINE!AR7*'[2]MARK UP FOR RETAIL'!$D$11)*'[2]MARK UP FOR RETAIL'!$D$9)*'[2]MARK UP FOR RETAIL'!$D$5)+'[2]MARK UP FOR RETAIL'!$G$5</f>
        <v>479.52000000000004</v>
      </c>
      <c r="F7" s="43">
        <f>((([2]STREAMLINE!AS7*'[2]MARK UP FOR RETAIL'!$D$11)*'[2]MARK UP FOR RETAIL'!$D$9)*'[2]MARK UP FOR RETAIL'!$D$5)+'[2]MARK UP FOR RETAIL'!$G$5</f>
        <v>648</v>
      </c>
      <c r="G7" s="43">
        <f>((([2]STREAMLINE!AT7*'[2]MARK UP FOR RETAIL'!$D$11)*'[2]MARK UP FOR RETAIL'!$D$9)*'[2]MARK UP FOR RETAIL'!$D$5)+'[2]MARK UP FOR RETAIL'!$G$5</f>
        <v>706.31999999999994</v>
      </c>
      <c r="H7" s="43">
        <f>(([2]STREAMLINE!AU7*'[2]MARK UP FOR RETAIL'!$D$10)*'[2]MARK UP FOR RETAIL'!$D$11)*'[2]MARK UP FOR RETAIL'!$D$7</f>
        <v>100.44</v>
      </c>
      <c r="I7" s="43">
        <f>([2]STREAMLINE!AV7*'[2]MARK UP FOR RETAIL'!$D$11)*'[2]MARK UP FOR RETAIL'!$D$5</f>
        <v>116.64</v>
      </c>
      <c r="J7" s="390"/>
      <c r="K7" s="423">
        <f>([2]STREAMLINE!AX7*'[2]MARK UP FOR RETAIL'!$D$11)*'[2]MARK UP FOR RETAIL'!$D$5</f>
        <v>230.04000000000002</v>
      </c>
      <c r="L7" s="424"/>
    </row>
    <row r="8" spans="1:12" ht="15.75">
      <c r="A8" s="62" t="s">
        <v>66</v>
      </c>
      <c r="B8" s="316">
        <v>1</v>
      </c>
      <c r="C8" s="317"/>
      <c r="D8" s="319"/>
      <c r="E8" s="43">
        <f>((([2]STREAMLINE!AR8*'[2]MARK UP FOR RETAIL'!$D$11)*'[2]MARK UP FOR RETAIL'!$D$9)*'[2]MARK UP FOR RETAIL'!$D$5)+'[2]MARK UP FOR RETAIL'!$G$5</f>
        <v>531.36</v>
      </c>
      <c r="F8" s="43">
        <f>((([2]STREAMLINE!AS8*'[2]MARK UP FOR RETAIL'!$D$11)*'[2]MARK UP FOR RETAIL'!$D$9)*'[2]MARK UP FOR RETAIL'!$D$5)+'[2]MARK UP FOR RETAIL'!$G$5</f>
        <v>714.42</v>
      </c>
      <c r="G8" s="43">
        <f>((([2]STREAMLINE!AT8*'[2]MARK UP FOR RETAIL'!$D$11)*'[2]MARK UP FOR RETAIL'!$D$9)*'[2]MARK UP FOR RETAIL'!$D$5)+'[2]MARK UP FOR RETAIL'!$G$5</f>
        <v>856.98</v>
      </c>
      <c r="H8" s="43">
        <f>(([2]STREAMLINE!AU8*'[2]MARK UP FOR RETAIL'!$D$10)*'[2]MARK UP FOR RETAIL'!$D$11)*'[2]MARK UP FOR RETAIL'!$D$7</f>
        <v>115.02000000000001</v>
      </c>
      <c r="I8" s="43">
        <f>([2]STREAMLINE!AV8*'[2]MARK UP FOR RETAIL'!$D$11)*'[2]MARK UP FOR RETAIL'!$D$5</f>
        <v>265.68</v>
      </c>
      <c r="J8" s="390"/>
      <c r="K8" s="423">
        <f>([2]STREAMLINE!AX8*'[2]MARK UP FOR RETAIL'!$D$11)*'[2]MARK UP FOR RETAIL'!$D$5</f>
        <v>270.54000000000002</v>
      </c>
      <c r="L8" s="424"/>
    </row>
    <row r="9" spans="1:12" ht="15.75">
      <c r="A9" s="62" t="s">
        <v>67</v>
      </c>
      <c r="B9" s="316">
        <v>1</v>
      </c>
      <c r="C9" s="317"/>
      <c r="D9" s="319"/>
      <c r="E9" s="43">
        <f>((([2]STREAMLINE!AR9*'[2]MARK UP FOR RETAIL'!$D$11)*'[2]MARK UP FOR RETAIL'!$D$9)*'[2]MARK UP FOR RETAIL'!$D$5)+'[2]MARK UP FOR RETAIL'!$G$5</f>
        <v>570.24</v>
      </c>
      <c r="F9" s="43">
        <f>((([2]STREAMLINE!AS9*'[2]MARK UP FOR RETAIL'!$D$11)*'[2]MARK UP FOR RETAIL'!$D$9)*'[2]MARK UP FOR RETAIL'!$D$5)+'[2]MARK UP FOR RETAIL'!$G$5</f>
        <v>771.12</v>
      </c>
      <c r="G9" s="43">
        <f>((([2]STREAMLINE!AT9*'[2]MARK UP FOR RETAIL'!$D$11)*'[2]MARK UP FOR RETAIL'!$D$9)*'[2]MARK UP FOR RETAIL'!$D$5)+'[2]MARK UP FOR RETAIL'!$G$5</f>
        <v>996.30000000000007</v>
      </c>
      <c r="H9" s="43">
        <f>(([2]STREAMLINE!AU9*'[2]MARK UP FOR RETAIL'!$D$10)*'[2]MARK UP FOR RETAIL'!$D$11)*'[2]MARK UP FOR RETAIL'!$D$7</f>
        <v>137.70000000000002</v>
      </c>
      <c r="I9" s="43">
        <f>([2]STREAMLINE!AV9*'[2]MARK UP FOR RETAIL'!$D$11)*'[2]MARK UP FOR RETAIL'!$D$5</f>
        <v>330.48</v>
      </c>
      <c r="J9" s="390"/>
      <c r="K9" s="423">
        <f>([2]STREAMLINE!AX9*'[2]MARK UP FOR RETAIL'!$D$11)*'[2]MARK UP FOR RETAIL'!$D$5</f>
        <v>302.94000000000005</v>
      </c>
      <c r="L9" s="424"/>
    </row>
    <row r="10" spans="1:12" ht="15.75">
      <c r="A10" s="62" t="s">
        <v>68</v>
      </c>
      <c r="B10" s="316">
        <v>1</v>
      </c>
      <c r="C10" s="317"/>
      <c r="D10" s="319"/>
      <c r="E10" s="43">
        <f>((([2]STREAMLINE!AR10*'[2]MARK UP FOR RETAIL'!$D$11)*'[2]MARK UP FOR RETAIL'!$D$9)*'[2]MARK UP FOR RETAIL'!$D$5)+'[2]MARK UP FOR RETAIL'!$G$5</f>
        <v>628.55999999999995</v>
      </c>
      <c r="F10" s="43">
        <f>((([2]STREAMLINE!AS10*'[2]MARK UP FOR RETAIL'!$D$11)*'[2]MARK UP FOR RETAIL'!$D$9)*'[2]MARK UP FOR RETAIL'!$D$5)+'[2]MARK UP FOR RETAIL'!$G$5</f>
        <v>856.98</v>
      </c>
      <c r="G10" s="43">
        <f>((([2]STREAMLINE!AT10*'[2]MARK UP FOR RETAIL'!$D$11)*'[2]MARK UP FOR RETAIL'!$D$9)*'[2]MARK UP FOR RETAIL'!$D$5)+'[2]MARK UP FOR RETAIL'!$G$5</f>
        <v>1148.58</v>
      </c>
      <c r="H10" s="43">
        <f>(([2]STREAMLINE!AU10*'[2]MARK UP FOR RETAIL'!$D$10)*'[2]MARK UP FOR RETAIL'!$D$11)*'[2]MARK UP FOR RETAIL'!$D$7</f>
        <v>153.9</v>
      </c>
      <c r="I10" s="43">
        <f>([2]STREAMLINE!AV10*'[2]MARK UP FOR RETAIL'!$D$11)*'[2]MARK UP FOR RETAIL'!$D$5</f>
        <v>393.65999999999997</v>
      </c>
      <c r="J10" s="390"/>
      <c r="K10" s="423">
        <f>([2]STREAMLINE!AX10*'[2]MARK UP FOR RETAIL'!$D$11)*'[2]MARK UP FOR RETAIL'!$D$5</f>
        <v>356.40000000000003</v>
      </c>
      <c r="L10" s="424"/>
    </row>
    <row r="11" spans="1:12" ht="15.75">
      <c r="A11" s="62" t="s">
        <v>69</v>
      </c>
      <c r="B11" s="316">
        <v>2</v>
      </c>
      <c r="C11" s="317"/>
      <c r="D11" s="319"/>
      <c r="E11" s="43">
        <f>((([2]STREAMLINE!AR11*'[2]MARK UP FOR RETAIL'!$D$11)*'[2]MARK UP FOR RETAIL'!$D$9)*'[2]MARK UP FOR RETAIL'!$D$5)+'[2]MARK UP FOR RETAIL'!$G$5</f>
        <v>795.42</v>
      </c>
      <c r="F11" s="43">
        <f>((([2]STREAMLINE!AS11*'[2]MARK UP FOR RETAIL'!$D$11)*'[2]MARK UP FOR RETAIL'!$D$9)*'[2]MARK UP FOR RETAIL'!$D$5)+'[2]MARK UP FOR RETAIL'!$G$5</f>
        <v>1035.18</v>
      </c>
      <c r="G11" s="43">
        <f>((([2]STREAMLINE!AT11*'[2]MARK UP FOR RETAIL'!$D$11)*'[2]MARK UP FOR RETAIL'!$D$9)*'[2]MARK UP FOR RETAIL'!$D$5)+'[2]MARK UP FOR RETAIL'!$G$5</f>
        <v>1326.78</v>
      </c>
      <c r="H11" s="43">
        <f>(([2]STREAMLINE!AU11*'[2]MARK UP FOR RETAIL'!$D$10)*'[2]MARK UP FOR RETAIL'!$D$11)*'[2]MARK UP FOR RETAIL'!$D$7</f>
        <v>168.48000000000002</v>
      </c>
      <c r="I11" s="43">
        <f>([2]STREAMLINE!AV11*'[2]MARK UP FOR RETAIL'!$D$11)*'[2]MARK UP FOR RETAIL'!$D$5</f>
        <v>456.84</v>
      </c>
      <c r="J11" s="390"/>
      <c r="K11" s="423">
        <f>([2]STREAMLINE!AX11*'[2]MARK UP FOR RETAIL'!$D$11)*'[2]MARK UP FOR RETAIL'!$D$5</f>
        <v>511.92</v>
      </c>
      <c r="L11" s="424"/>
    </row>
    <row r="12" spans="1:12" ht="15.75">
      <c r="A12" s="62" t="s">
        <v>70</v>
      </c>
      <c r="B12" s="316">
        <v>2</v>
      </c>
      <c r="C12" s="317"/>
      <c r="D12" s="319"/>
      <c r="E12" s="43">
        <f>((([2]STREAMLINE!AR12*'[2]MARK UP FOR RETAIL'!$D$11)*'[2]MARK UP FOR RETAIL'!$D$9)*'[2]MARK UP FOR RETAIL'!$D$5)+'[2]MARK UP FOR RETAIL'!$G$5</f>
        <v>923.40000000000009</v>
      </c>
      <c r="F12" s="43">
        <f>((([2]STREAMLINE!AS12*'[2]MARK UP FOR RETAIL'!$D$11)*'[2]MARK UP FOR RETAIL'!$D$9)*'[2]MARK UP FOR RETAIL'!$D$5)+'[2]MARK UP FOR RETAIL'!$G$5</f>
        <v>1210.1400000000001</v>
      </c>
      <c r="G12" s="43">
        <f>((([2]STREAMLINE!AT12*'[2]MARK UP FOR RETAIL'!$D$11)*'[2]MARK UP FOR RETAIL'!$D$9)*'[2]MARK UP FOR RETAIL'!$D$5)+'[2]MARK UP FOR RETAIL'!$G$5</f>
        <v>1506.6000000000001</v>
      </c>
      <c r="H12" s="43">
        <f>(([2]STREAMLINE!AU12*'[2]MARK UP FOR RETAIL'!$D$10)*'[2]MARK UP FOR RETAIL'!$D$11)*'[2]MARK UP FOR RETAIL'!$D$7</f>
        <v>189.54000000000002</v>
      </c>
      <c r="I12" s="43">
        <f>([2]STREAMLINE!AV12*'[2]MARK UP FOR RETAIL'!$D$11)*'[2]MARK UP FOR RETAIL'!$D$5</f>
        <v>521.64</v>
      </c>
      <c r="J12" s="390"/>
      <c r="K12" s="423">
        <f>([2]STREAMLINE!AX12*'[2]MARK UP FOR RETAIL'!$D$11)*'[2]MARK UP FOR RETAIL'!$D$5</f>
        <v>635.04</v>
      </c>
      <c r="L12" s="424"/>
    </row>
    <row r="13" spans="1:12" ht="15.75">
      <c r="A13" s="62" t="s">
        <v>71</v>
      </c>
      <c r="B13" s="316">
        <v>3</v>
      </c>
      <c r="C13" s="317"/>
      <c r="D13" s="319"/>
      <c r="E13" s="43">
        <f>((([2]STREAMLINE!AR13*'[2]MARK UP FOR RETAIL'!$D$11)*'[2]MARK UP FOR RETAIL'!$D$9)*'[2]MARK UP FOR RETAIL'!$D$5)+'[2]MARK UP FOR RETAIL'!$G$5</f>
        <v>1074.0600000000002</v>
      </c>
      <c r="F13" s="43">
        <f>((([2]STREAMLINE!AS13*'[2]MARK UP FOR RETAIL'!$D$11)*'[2]MARK UP FOR RETAIL'!$D$9)*'[2]MARK UP FOR RETAIL'!$D$5)+'[2]MARK UP FOR RETAIL'!$G$5</f>
        <v>1393.2</v>
      </c>
      <c r="G13" s="43">
        <f>((([2]STREAMLINE!AT13*'[2]MARK UP FOR RETAIL'!$D$11)*'[2]MARK UP FOR RETAIL'!$D$9)*'[2]MARK UP FOR RETAIL'!$D$5)+'[2]MARK UP FOR RETAIL'!$G$5</f>
        <v>1725.3000000000002</v>
      </c>
      <c r="H13" s="43">
        <f>(([2]STREAMLINE!AU13*'[2]MARK UP FOR RETAIL'!$D$10)*'[2]MARK UP FOR RETAIL'!$D$11)*'[2]MARK UP FOR RETAIL'!$D$7</f>
        <v>204.12</v>
      </c>
      <c r="I13" s="43">
        <f>([2]STREAMLINE!AV13*'[2]MARK UP FOR RETAIL'!$D$11)*'[2]MARK UP FOR RETAIL'!$D$5</f>
        <v>586.44000000000005</v>
      </c>
      <c r="J13" s="390"/>
      <c r="K13" s="423">
        <f>([2]STREAMLINE!AX13*'[2]MARK UP FOR RETAIL'!$D$11)*'[2]MARK UP FOR RETAIL'!$D$5</f>
        <v>751.68</v>
      </c>
      <c r="L13" s="424"/>
    </row>
    <row r="14" spans="1:12" ht="15.75">
      <c r="A14" s="62" t="s">
        <v>72</v>
      </c>
      <c r="B14" s="316">
        <v>3</v>
      </c>
      <c r="C14" s="317"/>
      <c r="D14" s="319"/>
      <c r="E14" s="43">
        <f>((([2]STREAMLINE!AR14*'[2]MARK UP FOR RETAIL'!$D$11)*'[2]MARK UP FOR RETAIL'!$D$9)*'[2]MARK UP FOR RETAIL'!$D$5)+'[2]MARK UP FOR RETAIL'!$G$5</f>
        <v>1237.68</v>
      </c>
      <c r="F14" s="43">
        <f>((([2]STREAMLINE!AS14*'[2]MARK UP FOR RETAIL'!$D$11)*'[2]MARK UP FOR RETAIL'!$D$9)*'[2]MARK UP FOR RETAIL'!$D$5)+'[2]MARK UP FOR RETAIL'!$G$5</f>
        <v>1587.6000000000001</v>
      </c>
      <c r="G14" s="43">
        <f>((([2]STREAMLINE!AT14*'[2]MARK UP FOR RETAIL'!$D$11)*'[2]MARK UP FOR RETAIL'!$D$9)*'[2]MARK UP FOR RETAIL'!$D$5)+'[2]MARK UP FOR RETAIL'!$G$5</f>
        <v>1965.06</v>
      </c>
      <c r="H14" s="43">
        <f>(([2]STREAMLINE!AU14*'[2]MARK UP FOR RETAIL'!$D$10)*'[2]MARK UP FOR RETAIL'!$D$11)*'[2]MARK UP FOR RETAIL'!$D$7</f>
        <v>218.70000000000002</v>
      </c>
      <c r="I14" s="43">
        <f>([2]STREAMLINE!AV14*'[2]MARK UP FOR RETAIL'!$D$11)*'[2]MARK UP FOR RETAIL'!$D$5</f>
        <v>648</v>
      </c>
      <c r="J14" s="390"/>
      <c r="K14" s="423">
        <f>([2]STREAMLINE!AX14*'[2]MARK UP FOR RETAIL'!$D$11)*'[2]MARK UP FOR RETAIL'!$D$5</f>
        <v>891.00000000000011</v>
      </c>
      <c r="L14" s="424"/>
    </row>
    <row r="15" spans="1:12" ht="15.75">
      <c r="A15" s="62" t="s">
        <v>73</v>
      </c>
      <c r="B15" s="316">
        <v>4</v>
      </c>
      <c r="C15" s="317"/>
      <c r="D15" s="319"/>
      <c r="E15" s="43">
        <f>((([2]STREAMLINE!AR15*'[2]MARK UP FOR RETAIL'!$D$11)*'[2]MARK UP FOR RETAIL'!$D$9)*'[2]MARK UP FOR RETAIL'!$D$5)+'[2]MARK UP FOR RETAIL'!$G$5</f>
        <v>1419.1200000000001</v>
      </c>
      <c r="F15" s="43">
        <f>((([2]STREAMLINE!AS15*'[2]MARK UP FOR RETAIL'!$D$11)*'[2]MARK UP FOR RETAIL'!$D$9)*'[2]MARK UP FOR RETAIL'!$D$5)+'[2]MARK UP FOR RETAIL'!$G$5</f>
        <v>1801.4399999999998</v>
      </c>
      <c r="G15" s="43">
        <f>((([2]STREAMLINE!AT15*'[2]MARK UP FOR RETAIL'!$D$11)*'[2]MARK UP FOR RETAIL'!$D$9)*'[2]MARK UP FOR RETAIL'!$D$5)+'[2]MARK UP FOR RETAIL'!$G$5</f>
        <v>2216.16</v>
      </c>
      <c r="H15" s="43">
        <f>(([2]STREAMLINE!AU15*'[2]MARK UP FOR RETAIL'!$D$10)*'[2]MARK UP FOR RETAIL'!$D$11)*'[2]MARK UP FOR RETAIL'!$D$7</f>
        <v>239.76000000000002</v>
      </c>
      <c r="I15" s="43">
        <f>([2]STREAMLINE!AV15*'[2]MARK UP FOR RETAIL'!$D$11)*'[2]MARK UP FOR RETAIL'!$D$5</f>
        <v>712.80000000000007</v>
      </c>
      <c r="J15" s="390"/>
      <c r="K15" s="423">
        <f>([2]STREAMLINE!AX15*'[2]MARK UP FOR RETAIL'!$D$11)*'[2]MARK UP FOR RETAIL'!$D$5</f>
        <v>1061.1000000000001</v>
      </c>
      <c r="L15" s="424"/>
    </row>
    <row r="16" spans="1:12" ht="15.75">
      <c r="A16" s="17" t="s">
        <v>74</v>
      </c>
      <c r="B16" s="362">
        <v>4</v>
      </c>
      <c r="C16" s="363"/>
      <c r="D16" s="319"/>
      <c r="E16" s="43">
        <f>((([2]STREAMLINE!AR16*'[2]MARK UP FOR RETAIL'!$D$11)*'[2]MARK UP FOR RETAIL'!$D$9)*'[2]MARK UP FOR RETAIL'!$D$5)+'[2]MARK UP FOR RETAIL'!$G$5</f>
        <v>1634.5800000000002</v>
      </c>
      <c r="F16" s="43">
        <f>((([2]STREAMLINE!AS16*'[2]MARK UP FOR RETAIL'!$D$11)*'[2]MARK UP FOR RETAIL'!$D$9)*'[2]MARK UP FOR RETAIL'!$D$5)+'[2]MARK UP FOR RETAIL'!$G$5</f>
        <v>2039.5800000000002</v>
      </c>
      <c r="G16" s="43">
        <f>((([2]STREAMLINE!AT16*'[2]MARK UP FOR RETAIL'!$D$11)*'[2]MARK UP FOR RETAIL'!$D$9)*'[2]MARK UP FOR RETAIL'!$D$5)+'[2]MARK UP FOR RETAIL'!$G$5</f>
        <v>2489.94</v>
      </c>
      <c r="H16" s="43">
        <f>(([2]STREAMLINE!AU16*'[2]MARK UP FOR RETAIL'!$D$10)*'[2]MARK UP FOR RETAIL'!$D$11)*'[2]MARK UP FOR RETAIL'!$D$7</f>
        <v>259.20000000000005</v>
      </c>
      <c r="I16" s="43">
        <f>([2]STREAMLINE!AV16*'[2]MARK UP FOR RETAIL'!$D$11)*'[2]MARK UP FOR RETAIL'!$D$5</f>
        <v>777.6</v>
      </c>
      <c r="J16" s="390"/>
      <c r="K16" s="423">
        <f>([2]STREAMLINE!AX16*'[2]MARK UP FOR RETAIL'!$D$11)*'[2]MARK UP FOR RETAIL'!$D$5</f>
        <v>1231.2</v>
      </c>
      <c r="L16" s="424"/>
    </row>
    <row r="17" spans="1:12" ht="15.75" customHeight="1">
      <c r="A17" s="338" t="s">
        <v>24</v>
      </c>
      <c r="B17" s="339"/>
      <c r="C17" s="339"/>
      <c r="D17" s="340"/>
      <c r="E17" s="335">
        <f>((([2]STREAMLINE!AR17*'[2]MARK UP FOR RETAIL'!$D$11)*'[2]MARK UP FOR RETAIL'!$D$9)*'[2]MARK UP FOR RETAIL'!$D$5)</f>
        <v>139.32000000000002</v>
      </c>
      <c r="F17" s="336"/>
      <c r="G17" s="337"/>
      <c r="H17" s="43">
        <f>(([2]STREAMLINE!AU17*'[2]MARK UP FOR RETAIL'!$D$10)*'[2]MARK UP FOR RETAIL'!$D$11)*'[2]MARK UP FOR RETAIL'!$D$7</f>
        <v>30.780000000000005</v>
      </c>
      <c r="I17" s="43" t="s">
        <v>25</v>
      </c>
      <c r="J17" s="390"/>
      <c r="K17" s="423">
        <f>([2]STREAMLINE!AX17*'[2]MARK UP FOR RETAIL'!$D$11)*'[2]MARK UP FOR RETAIL'!$D$5</f>
        <v>69.660000000000011</v>
      </c>
      <c r="L17" s="424"/>
    </row>
    <row r="18" spans="1:12" ht="15.75" customHeight="1">
      <c r="A18" s="338" t="s">
        <v>26</v>
      </c>
      <c r="B18" s="339"/>
      <c r="C18" s="339"/>
      <c r="D18" s="340"/>
      <c r="E18" s="335">
        <f>((([2]STREAMLINE!AR18*'[2]MARK UP FOR RETAIL'!$D$10)*'[2]MARK UP FOR RETAIL'!$D$11)*'[2]MARK UP FOR RETAIL'!$D$7)</f>
        <v>30.780000000000005</v>
      </c>
      <c r="F18" s="336"/>
      <c r="G18" s="337"/>
      <c r="H18" s="43"/>
      <c r="I18" s="43" t="s">
        <v>25</v>
      </c>
      <c r="J18" s="390"/>
      <c r="K18" s="423">
        <f>([2]STREAMLINE!AX18*'[2]MARK UP FOR RETAIL'!$D$11)*'[2]MARK UP FOR RETAIL'!$D$5</f>
        <v>22.680000000000003</v>
      </c>
      <c r="L18" s="424"/>
    </row>
    <row r="19" spans="1:12" ht="15.75">
      <c r="A19" s="341" t="s">
        <v>27</v>
      </c>
      <c r="B19" s="342"/>
      <c r="C19" s="342"/>
      <c r="D19" s="343"/>
      <c r="E19" s="18">
        <f>((([2]STREAMLINE!AR19*'[2]MARK UP FOR RETAIL'!$D$11)*'[2]MARK UP FOR RETAIL'!$D$9)*'[2]MARK UP FOR RETAIL'!$D$5)</f>
        <v>-46.98</v>
      </c>
      <c r="F19" s="18">
        <f>((([2]STREAMLINE!AS19*'[2]MARK UP FOR RETAIL'!$D$11)*'[2]MARK UP FOR RETAIL'!$D$9)*'[2]MARK UP FOR RETAIL'!$D$5)</f>
        <v>-81</v>
      </c>
      <c r="G19" s="18">
        <f>((([2]STREAMLINE!AT19*'[2]MARK UP FOR RETAIL'!$D$11)*'[2]MARK UP FOR RETAIL'!$D$9)*'[2]MARK UP FOR RETAIL'!$D$5)</f>
        <v>-103.68</v>
      </c>
      <c r="H19" s="18">
        <f>(([2]STREAMLINE!AU19*'[2]MARK UP FOR RETAIL'!$D$10)*'[2]MARK UP FOR RETAIL'!$D$11)*'[2]MARK UP FOR RETAIL'!$D$7</f>
        <v>-16.200000000000003</v>
      </c>
      <c r="I19" s="19"/>
      <c r="J19" s="391"/>
      <c r="K19" s="536">
        <f>([2]STREAMLINE!AX19*'[2]MARK UP FOR RETAIL'!$D$11)*'[2]MARK UP FOR RETAIL'!$D$5</f>
        <v>-55.08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 customHeight="1">
      <c r="A24" s="392" t="s">
        <v>75</v>
      </c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4"/>
    </row>
    <row r="25" spans="1:12" ht="15" customHeight="1">
      <c r="A25" s="395"/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7"/>
    </row>
    <row r="26" spans="1:12" ht="20.25">
      <c r="A26" s="329" t="s">
        <v>29</v>
      </c>
      <c r="B26" s="330"/>
      <c r="C26" s="330"/>
      <c r="D26" s="330"/>
      <c r="E26" s="330"/>
      <c r="F26" s="22"/>
      <c r="G26" s="23"/>
      <c r="H26" s="331" t="s">
        <v>30</v>
      </c>
      <c r="I26" s="331"/>
      <c r="J26" s="331"/>
      <c r="K26" s="331"/>
      <c r="L26" s="332"/>
    </row>
    <row r="27" spans="1:12" ht="20.25">
      <c r="A27" s="329"/>
      <c r="B27" s="330"/>
      <c r="C27" s="330"/>
      <c r="D27" s="330"/>
      <c r="E27" s="330"/>
      <c r="F27" s="22"/>
      <c r="G27" s="24"/>
      <c r="H27" s="333"/>
      <c r="I27" s="333"/>
      <c r="J27" s="333"/>
      <c r="K27" s="333"/>
      <c r="L27" s="334"/>
    </row>
    <row r="28" spans="1:12" ht="15.75">
      <c r="A28" s="25" t="s">
        <v>31</v>
      </c>
      <c r="B28" s="26"/>
      <c r="C28" s="26"/>
      <c r="D28" s="27"/>
      <c r="E28" s="27"/>
      <c r="F28" s="27"/>
      <c r="G28" s="28"/>
      <c r="H28" s="28" t="s">
        <v>32</v>
      </c>
      <c r="I28" s="29"/>
      <c r="J28" s="29"/>
      <c r="K28" s="29"/>
      <c r="L28" s="30"/>
    </row>
    <row r="29" spans="1:12" ht="15.75">
      <c r="A29" s="25" t="s">
        <v>33</v>
      </c>
      <c r="B29" s="26"/>
      <c r="C29" s="26"/>
      <c r="D29" s="27"/>
      <c r="E29" s="27"/>
      <c r="F29" s="27"/>
      <c r="G29" s="28"/>
      <c r="H29" s="28" t="s">
        <v>76</v>
      </c>
      <c r="I29" s="29"/>
      <c r="J29" s="29"/>
      <c r="K29" s="29"/>
      <c r="L29" s="30"/>
    </row>
    <row r="30" spans="1:12" ht="15.75">
      <c r="A30" s="25" t="s">
        <v>35</v>
      </c>
      <c r="B30" s="26"/>
      <c r="C30" s="26"/>
      <c r="D30" s="27"/>
      <c r="E30" s="27"/>
      <c r="F30" s="27"/>
      <c r="G30" s="28"/>
      <c r="H30" s="28" t="s">
        <v>36</v>
      </c>
      <c r="I30" s="29"/>
      <c r="J30" s="29"/>
      <c r="K30" s="29"/>
      <c r="L30" s="30"/>
    </row>
    <row r="31" spans="1:12" ht="15.75">
      <c r="A31" s="25" t="s">
        <v>37</v>
      </c>
      <c r="B31" s="26"/>
      <c r="C31" s="26"/>
      <c r="D31" s="27"/>
      <c r="E31" s="27"/>
      <c r="F31" s="27"/>
      <c r="G31" s="28"/>
      <c r="H31" s="28" t="s">
        <v>38</v>
      </c>
      <c r="I31" s="29"/>
      <c r="J31" s="29"/>
      <c r="K31" s="29"/>
      <c r="L31" s="30"/>
    </row>
    <row r="32" spans="1:12" ht="15.75">
      <c r="A32" s="25"/>
      <c r="B32" s="26"/>
      <c r="C32" s="26"/>
      <c r="D32" s="27"/>
      <c r="E32" s="27"/>
      <c r="F32" s="27"/>
      <c r="G32" s="28"/>
      <c r="H32" s="28" t="s">
        <v>39</v>
      </c>
      <c r="I32" s="29"/>
      <c r="J32" s="29"/>
      <c r="K32" s="29"/>
      <c r="L32" s="30"/>
    </row>
    <row r="33" spans="1:12" ht="15.75">
      <c r="A33" s="352"/>
      <c r="B33" s="367"/>
      <c r="C33" s="367"/>
      <c r="D33" s="367"/>
      <c r="E33" s="367"/>
      <c r="F33" s="27"/>
      <c r="G33" s="28"/>
      <c r="H33" s="28" t="s">
        <v>40</v>
      </c>
      <c r="I33" s="29"/>
      <c r="J33" s="29"/>
      <c r="K33" s="29"/>
      <c r="L33" s="30"/>
    </row>
    <row r="34" spans="1:12" ht="15.75">
      <c r="A34" s="368"/>
      <c r="B34" s="367"/>
      <c r="C34" s="367"/>
      <c r="D34" s="367"/>
      <c r="E34" s="367"/>
      <c r="F34" s="27"/>
      <c r="G34" s="28"/>
      <c r="H34" s="28" t="s">
        <v>41</v>
      </c>
      <c r="I34" s="29"/>
      <c r="J34" s="29"/>
      <c r="K34" s="29"/>
      <c r="L34" s="30"/>
    </row>
    <row r="35" spans="1:12" ht="15" customHeight="1">
      <c r="A35" s="368"/>
      <c r="B35" s="367"/>
      <c r="C35" s="367"/>
      <c r="D35" s="367"/>
      <c r="E35" s="367"/>
      <c r="F35" s="27"/>
      <c r="G35" s="27"/>
      <c r="H35" s="27"/>
      <c r="I35" s="27"/>
      <c r="J35" s="27"/>
      <c r="K35" s="27"/>
      <c r="L35" s="31"/>
    </row>
    <row r="36" spans="1:12" ht="20.25">
      <c r="A36" s="32"/>
      <c r="B36" s="26"/>
      <c r="C36" s="26"/>
      <c r="D36" s="27"/>
      <c r="E36" s="27"/>
      <c r="F36" s="27"/>
      <c r="G36" s="33"/>
      <c r="H36" s="745"/>
      <c r="I36" s="745"/>
      <c r="J36" s="745"/>
      <c r="K36" s="745"/>
      <c r="L36" s="746"/>
    </row>
    <row r="37" spans="1:12" ht="21" thickBot="1">
      <c r="A37" s="34"/>
      <c r="B37" s="26"/>
      <c r="C37" s="26"/>
      <c r="D37" s="27"/>
      <c r="E37" s="27"/>
      <c r="F37" s="27"/>
      <c r="G37" s="33"/>
      <c r="H37" s="745"/>
      <c r="I37" s="745"/>
      <c r="J37" s="745"/>
      <c r="K37" s="745"/>
      <c r="L37" s="746"/>
    </row>
    <row r="38" spans="1:12" ht="51">
      <c r="A38" s="35" t="s">
        <v>43</v>
      </c>
      <c r="B38" s="354" t="s">
        <v>5</v>
      </c>
      <c r="C38" s="355"/>
      <c r="D38" s="36" t="s">
        <v>6</v>
      </c>
      <c r="E38" s="36" t="s">
        <v>7</v>
      </c>
      <c r="F38" s="37" t="s">
        <v>8</v>
      </c>
      <c r="G38" s="80"/>
      <c r="H38" s="751" t="s">
        <v>506</v>
      </c>
      <c r="I38" s="752"/>
      <c r="J38" s="752"/>
      <c r="K38" s="752"/>
      <c r="L38" s="753"/>
    </row>
    <row r="39" spans="1:12" ht="15.75" customHeight="1">
      <c r="A39" s="38" t="s">
        <v>66</v>
      </c>
      <c r="B39" s="398">
        <v>1</v>
      </c>
      <c r="C39" s="398"/>
      <c r="D39" s="365" t="s">
        <v>44</v>
      </c>
      <c r="E39" s="43">
        <f>((([2]STREAMLINE!AR39*'[2]MARK UP FOR RETAIL'!$D$14)*'[2]MARK UP FOR RETAIL'!$D$11)*'[2]MARK UP FOR RETAIL'!$D$5)+'[2]MARK UP FOR RETAIL'!$G$5</f>
        <v>819.71999999999991</v>
      </c>
      <c r="F39" s="56">
        <f>((([2]STREAMLINE!AS39*'[2]MARK UP FOR RETAIL'!$D$14)*'[2]MARK UP FOR RETAIL'!$D$11)*'[2]MARK UP FOR RETAIL'!$D$5)+'[2]MARK UP FOR RETAIL'!$G$5</f>
        <v>1004.4000000000001</v>
      </c>
      <c r="G39" s="39"/>
      <c r="H39" s="344">
        <f>(([2]STREAMLINE!AU39*'[2]MARK UP FOR RETAIL'!$D$14)*'[2]MARK UP FOR RETAIL'!$D$11)*'[2]MARK UP FOR RETAIL'!$D$5</f>
        <v>390.42</v>
      </c>
      <c r="I39" s="336"/>
      <c r="J39" s="336"/>
      <c r="K39" s="336"/>
      <c r="L39" s="345"/>
    </row>
    <row r="40" spans="1:12" ht="15.75">
      <c r="A40" s="38" t="s">
        <v>67</v>
      </c>
      <c r="B40" s="398">
        <v>1</v>
      </c>
      <c r="C40" s="398"/>
      <c r="D40" s="365"/>
      <c r="E40" s="43">
        <f>((([2]STREAMLINE!AR40*'[2]MARK UP FOR RETAIL'!$D$14)*'[2]MARK UP FOR RETAIL'!$D$11)*'[2]MARK UP FOR RETAIL'!$D$5)+'[2]MARK UP FOR RETAIL'!$G$5</f>
        <v>894.24</v>
      </c>
      <c r="F40" s="56">
        <f>((([2]STREAMLINE!AS40*'[2]MARK UP FOR RETAIL'!$D$14)*'[2]MARK UP FOR RETAIL'!$D$11)*'[2]MARK UP FOR RETAIL'!$D$5)+'[2]MARK UP FOR RETAIL'!$G$5</f>
        <v>1096.74</v>
      </c>
      <c r="G40" s="39"/>
      <c r="H40" s="344">
        <f>(([2]STREAMLINE!AU40*'[2]MARK UP FOR RETAIL'!$D$14)*'[2]MARK UP FOR RETAIL'!$D$11)*'[2]MARK UP FOR RETAIL'!$D$5</f>
        <v>450.35999999999996</v>
      </c>
      <c r="I40" s="336"/>
      <c r="J40" s="336"/>
      <c r="K40" s="336"/>
      <c r="L40" s="345"/>
    </row>
    <row r="41" spans="1:12" ht="15.75">
      <c r="A41" s="38" t="s">
        <v>68</v>
      </c>
      <c r="B41" s="398">
        <v>1</v>
      </c>
      <c r="C41" s="398"/>
      <c r="D41" s="365"/>
      <c r="E41" s="43">
        <f>((([2]STREAMLINE!AR41*'[2]MARK UP FOR RETAIL'!$D$14)*'[2]MARK UP FOR RETAIL'!$D$11)*'[2]MARK UP FOR RETAIL'!$D$5)+'[2]MARK UP FOR RETAIL'!$G$5</f>
        <v>997.92</v>
      </c>
      <c r="F41" s="56">
        <f>((([2]STREAMLINE!AS41*'[2]MARK UP FOR RETAIL'!$D$14)*'[2]MARK UP FOR RETAIL'!$D$11)*'[2]MARK UP FOR RETAIL'!$D$5)+'[2]MARK UP FOR RETAIL'!$G$5</f>
        <v>1227.96</v>
      </c>
      <c r="G41" s="39"/>
      <c r="H41" s="344">
        <f>(([2]STREAMLINE!AU41*'[2]MARK UP FOR RETAIL'!$D$14)*'[2]MARK UP FOR RETAIL'!$D$11)*'[2]MARK UP FOR RETAIL'!$D$5</f>
        <v>536.22</v>
      </c>
      <c r="I41" s="336"/>
      <c r="J41" s="336"/>
      <c r="K41" s="336"/>
      <c r="L41" s="345"/>
    </row>
    <row r="42" spans="1:12" ht="16.5" thickBot="1">
      <c r="A42" s="40" t="s">
        <v>77</v>
      </c>
      <c r="B42" s="399">
        <v>2</v>
      </c>
      <c r="C42" s="399"/>
      <c r="D42" s="366"/>
      <c r="E42" s="44">
        <f>((([2]STREAMLINE!AR42*'[2]MARK UP FOR RETAIL'!$D$14)*'[2]MARK UP FOR RETAIL'!$D$11)*'[2]MARK UP FOR RETAIL'!$D$5)+'[2]MARK UP FOR RETAIL'!$G$5</f>
        <v>1224.72</v>
      </c>
      <c r="F42" s="57">
        <f>((([2]STREAMLINE!AS42*'[2]MARK UP FOR RETAIL'!$D$14)*'[2]MARK UP FOR RETAIL'!$D$11)*'[2]MARK UP FOR RETAIL'!$D$5)+'[2]MARK UP FOR RETAIL'!$G$5</f>
        <v>1467.7200000000003</v>
      </c>
      <c r="G42" s="41"/>
      <c r="H42" s="348">
        <f>(([2]STREAMLINE!AU42*'[2]MARK UP FOR RETAIL'!$D$14)*'[2]MARK UP FOR RETAIL'!$D$11)*'[2]MARK UP FOR RETAIL'!$D$5</f>
        <v>737.1</v>
      </c>
      <c r="I42" s="349"/>
      <c r="J42" s="349"/>
      <c r="K42" s="349"/>
      <c r="L42" s="350"/>
    </row>
  </sheetData>
  <mergeCells count="52">
    <mergeCell ref="K12:L12"/>
    <mergeCell ref="K11:L11"/>
    <mergeCell ref="K10:L10"/>
    <mergeCell ref="H42:L42"/>
    <mergeCell ref="H41:L41"/>
    <mergeCell ref="H40:L40"/>
    <mergeCell ref="H39:L39"/>
    <mergeCell ref="H38:L38"/>
    <mergeCell ref="K19:L19"/>
    <mergeCell ref="K18:L18"/>
    <mergeCell ref="K17:L17"/>
    <mergeCell ref="K16:L16"/>
    <mergeCell ref="A33:E35"/>
    <mergeCell ref="H36:L37"/>
    <mergeCell ref="B38:C38"/>
    <mergeCell ref="B39:C39"/>
    <mergeCell ref="B42:C42"/>
    <mergeCell ref="D39:D42"/>
    <mergeCell ref="B40:C40"/>
    <mergeCell ref="B41:C41"/>
    <mergeCell ref="A24:L25"/>
    <mergeCell ref="B9:C9"/>
    <mergeCell ref="A26:E27"/>
    <mergeCell ref="H26:L27"/>
    <mergeCell ref="B10:C10"/>
    <mergeCell ref="B11:C11"/>
    <mergeCell ref="B12:C12"/>
    <mergeCell ref="B13:C13"/>
    <mergeCell ref="B14:C14"/>
    <mergeCell ref="B15:C15"/>
    <mergeCell ref="E17:G17"/>
    <mergeCell ref="B16:C16"/>
    <mergeCell ref="A17:D17"/>
    <mergeCell ref="A18:D18"/>
    <mergeCell ref="E18:G18"/>
    <mergeCell ref="A19:D19"/>
    <mergeCell ref="A1:L1"/>
    <mergeCell ref="A3:D5"/>
    <mergeCell ref="E4:G5"/>
    <mergeCell ref="K4:L5"/>
    <mergeCell ref="B6:C6"/>
    <mergeCell ref="J6:J19"/>
    <mergeCell ref="B7:C7"/>
    <mergeCell ref="D7:D16"/>
    <mergeCell ref="B8:C8"/>
    <mergeCell ref="K9:L9"/>
    <mergeCell ref="K8:L8"/>
    <mergeCell ref="K7:L7"/>
    <mergeCell ref="K6:L6"/>
    <mergeCell ref="K15:L15"/>
    <mergeCell ref="K14:L14"/>
    <mergeCell ref="K13:L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3" workbookViewId="0">
      <selection sqref="A1:L42"/>
    </sheetView>
  </sheetViews>
  <sheetFormatPr defaultRowHeight="15"/>
  <cols>
    <col min="7" max="7" width="11.85546875" customWidth="1"/>
  </cols>
  <sheetData>
    <row r="1" spans="1:12" ht="45.75">
      <c r="A1" s="383" t="s">
        <v>78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5"/>
    </row>
    <row r="2" spans="1:12" ht="33.7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5" customHeight="1">
      <c r="A3" s="386" t="s">
        <v>1</v>
      </c>
      <c r="B3" s="386"/>
      <c r="C3" s="386"/>
      <c r="D3" s="386"/>
      <c r="E3" s="13"/>
      <c r="F3" s="13"/>
      <c r="G3" s="13"/>
      <c r="H3" s="13"/>
      <c r="I3" s="13"/>
      <c r="J3" s="13"/>
      <c r="K3" s="13"/>
      <c r="L3" s="13"/>
    </row>
    <row r="4" spans="1:12" ht="15" customHeight="1">
      <c r="A4" s="386"/>
      <c r="B4" s="386"/>
      <c r="C4" s="386"/>
      <c r="D4" s="386"/>
      <c r="E4" s="303" t="s">
        <v>2</v>
      </c>
      <c r="F4" s="304"/>
      <c r="G4" s="305"/>
      <c r="H4" s="13"/>
      <c r="I4" s="13"/>
      <c r="J4" s="13"/>
      <c r="K4" s="309"/>
      <c r="L4" s="309"/>
    </row>
    <row r="5" spans="1:12" ht="15" customHeight="1">
      <c r="A5" s="387"/>
      <c r="B5" s="387"/>
      <c r="C5" s="387"/>
      <c r="D5" s="387"/>
      <c r="E5" s="306"/>
      <c r="F5" s="307"/>
      <c r="G5" s="308"/>
      <c r="H5" s="14"/>
      <c r="I5" s="14"/>
      <c r="J5" s="14"/>
      <c r="K5" s="310"/>
      <c r="L5" s="310"/>
    </row>
    <row r="6" spans="1:12" ht="51">
      <c r="A6" s="15" t="s">
        <v>43</v>
      </c>
      <c r="B6" s="388" t="s">
        <v>5</v>
      </c>
      <c r="C6" s="388"/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16" t="s">
        <v>47</v>
      </c>
      <c r="J6" s="389"/>
      <c r="K6" s="749" t="s">
        <v>506</v>
      </c>
      <c r="L6" s="750"/>
    </row>
    <row r="7" spans="1:12" ht="29.25" customHeight="1">
      <c r="A7" s="62" t="s">
        <v>499</v>
      </c>
      <c r="B7" s="316">
        <v>0</v>
      </c>
      <c r="C7" s="317"/>
      <c r="D7" s="318" t="s">
        <v>14</v>
      </c>
      <c r="E7" s="43">
        <f>((([2]DELTA!AF7*'[2]MARK UP FOR RETAIL'!$D$11)*'[2]MARK UP FOR RETAIL'!$D$9)*'[2]MARK UP FOR RETAIL'!$D$5)+'[2]MARK UP FOR RETAIL'!$G$5</f>
        <v>547.55999999999995</v>
      </c>
      <c r="F7" s="43">
        <f>((([2]DELTA!AG7*'[2]MARK UP FOR RETAIL'!$D$11)*'[2]MARK UP FOR RETAIL'!$D$9)*'[2]MARK UP FOR RETAIL'!$D$5)+'[2]MARK UP FOR RETAIL'!$G$5</f>
        <v>741.96</v>
      </c>
      <c r="G7" s="43">
        <f>((([2]DELTA!AH7*'[2]MARK UP FOR RETAIL'!$D$11)*'[2]MARK UP FOR RETAIL'!$D$9)*'[2]MARK UP FOR RETAIL'!$D$5)+'[2]MARK UP FOR RETAIL'!$G$5</f>
        <v>824.58</v>
      </c>
      <c r="H7" s="43">
        <f>(([2]DELTA!AI7*'[2]MARK UP FOR RETAIL'!$D$10)*'[2]MARK UP FOR RETAIL'!$D$11)*'[2]MARK UP FOR RETAIL'!$D$7</f>
        <v>102.06</v>
      </c>
      <c r="I7" s="43">
        <f>([2]DELTA!AJ7*'[2]MARK UP FOR RETAIL'!$D$11)*'[2]MARK UP FOR RETAIL'!$D$5</f>
        <v>116.64</v>
      </c>
      <c r="J7" s="390"/>
      <c r="K7" s="423">
        <f>([2]DELTA!AL7*'[2]MARK UP FOR RETAIL'!$D$11)*'[2]MARK UP FOR RETAIL'!$D$5</f>
        <v>265.68</v>
      </c>
      <c r="L7" s="424"/>
    </row>
    <row r="8" spans="1:12" ht="15.75">
      <c r="A8" s="62" t="s">
        <v>66</v>
      </c>
      <c r="B8" s="316">
        <v>1</v>
      </c>
      <c r="C8" s="317"/>
      <c r="D8" s="319"/>
      <c r="E8" s="43">
        <f>((([2]DELTA!AF8*'[2]MARK UP FOR RETAIL'!$D$11)*'[2]MARK UP FOR RETAIL'!$D$9)*'[2]MARK UP FOR RETAIL'!$D$5)+'[2]MARK UP FOR RETAIL'!$G$5</f>
        <v>594.54</v>
      </c>
      <c r="F8" s="43">
        <f>((([2]DELTA!AG8*'[2]MARK UP FOR RETAIL'!$D$11)*'[2]MARK UP FOR RETAIL'!$D$9)*'[2]MARK UP FOR RETAIL'!$D$5)+'[2]MARK UP FOR RETAIL'!$G$5</f>
        <v>806.7600000000001</v>
      </c>
      <c r="G8" s="43">
        <f>((([2]DELTA!AH8*'[2]MARK UP FOR RETAIL'!$D$11)*'[2]MARK UP FOR RETAIL'!$D$9)*'[2]MARK UP FOR RETAIL'!$D$5)+'[2]MARK UP FOR RETAIL'!$G$5</f>
        <v>967.14</v>
      </c>
      <c r="H8" s="43">
        <f>(([2]DELTA!AI8*'[2]MARK UP FOR RETAIL'!$D$10)*'[2]MARK UP FOR RETAIL'!$D$11)*'[2]MARK UP FOR RETAIL'!$D$7</f>
        <v>124.74</v>
      </c>
      <c r="I8" s="43">
        <f>([2]DELTA!AJ8*'[2]MARK UP FOR RETAIL'!$D$11)*'[2]MARK UP FOR RETAIL'!$D$5</f>
        <v>265.68</v>
      </c>
      <c r="J8" s="390"/>
      <c r="K8" s="423">
        <f>([2]DELTA!AL8*'[2]MARK UP FOR RETAIL'!$D$11)*'[2]MARK UP FOR RETAIL'!$D$5</f>
        <v>302.94000000000005</v>
      </c>
      <c r="L8" s="424"/>
    </row>
    <row r="9" spans="1:12" ht="15.75">
      <c r="A9" s="62" t="s">
        <v>67</v>
      </c>
      <c r="B9" s="316">
        <v>1</v>
      </c>
      <c r="C9" s="317"/>
      <c r="D9" s="319"/>
      <c r="E9" s="43">
        <f>((([2]DELTA!AF9*'[2]MARK UP FOR RETAIL'!$D$11)*'[2]MARK UP FOR RETAIL'!$D$9)*'[2]MARK UP FOR RETAIL'!$D$5)+'[2]MARK UP FOR RETAIL'!$G$5</f>
        <v>649.62</v>
      </c>
      <c r="F9" s="43">
        <f>((([2]DELTA!AG9*'[2]MARK UP FOR RETAIL'!$D$11)*'[2]MARK UP FOR RETAIL'!$D$9)*'[2]MARK UP FOR RETAIL'!$D$5)+'[2]MARK UP FOR RETAIL'!$G$5</f>
        <v>868.31999999999994</v>
      </c>
      <c r="G9" s="43">
        <f>((([2]DELTA!AH9*'[2]MARK UP FOR RETAIL'!$D$11)*'[2]MARK UP FOR RETAIL'!$D$9)*'[2]MARK UP FOR RETAIL'!$D$5)+'[2]MARK UP FOR RETAIL'!$G$5</f>
        <v>1121.04</v>
      </c>
      <c r="H9" s="43">
        <f>(([2]DELTA!AI9*'[2]MARK UP FOR RETAIL'!$D$10)*'[2]MARK UP FOR RETAIL'!$D$11)*'[2]MARK UP FOR RETAIL'!$D$7</f>
        <v>144.18</v>
      </c>
      <c r="I9" s="43">
        <f>([2]DELTA!AJ9*'[2]MARK UP FOR RETAIL'!$D$11)*'[2]MARK UP FOR RETAIL'!$D$5</f>
        <v>330.48</v>
      </c>
      <c r="J9" s="390"/>
      <c r="K9" s="423">
        <f>([2]DELTA!AL9*'[2]MARK UP FOR RETAIL'!$D$11)*'[2]MARK UP FOR RETAIL'!$D$5</f>
        <v>345.06</v>
      </c>
      <c r="L9" s="424"/>
    </row>
    <row r="10" spans="1:12" ht="15.75">
      <c r="A10" s="62" t="s">
        <v>68</v>
      </c>
      <c r="B10" s="316">
        <v>1</v>
      </c>
      <c r="C10" s="317"/>
      <c r="D10" s="319"/>
      <c r="E10" s="43">
        <f>((([2]DELTA!AF10*'[2]MARK UP FOR RETAIL'!$D$11)*'[2]MARK UP FOR RETAIL'!$D$9)*'[2]MARK UP FOR RETAIL'!$D$5)+'[2]MARK UP FOR RETAIL'!$G$5</f>
        <v>732.24</v>
      </c>
      <c r="F10" s="43">
        <f>((([2]DELTA!AG10*'[2]MARK UP FOR RETAIL'!$D$11)*'[2]MARK UP FOR RETAIL'!$D$9)*'[2]MARK UP FOR RETAIL'!$D$5)+'[2]MARK UP FOR RETAIL'!$G$5</f>
        <v>962.28</v>
      </c>
      <c r="G10" s="43">
        <f>((([2]DELTA!AH10*'[2]MARK UP FOR RETAIL'!$D$11)*'[2]MARK UP FOR RETAIL'!$D$9)*'[2]MARK UP FOR RETAIL'!$D$5)+'[2]MARK UP FOR RETAIL'!$G$5</f>
        <v>1283.04</v>
      </c>
      <c r="H10" s="43">
        <f>(([2]DELTA!AI10*'[2]MARK UP FOR RETAIL'!$D$10)*'[2]MARK UP FOR RETAIL'!$D$11)*'[2]MARK UP FOR RETAIL'!$D$7</f>
        <v>160.38</v>
      </c>
      <c r="I10" s="43">
        <f>([2]DELTA!AJ10*'[2]MARK UP FOR RETAIL'!$D$11)*'[2]MARK UP FOR RETAIL'!$D$5</f>
        <v>393.65999999999997</v>
      </c>
      <c r="J10" s="390"/>
      <c r="K10" s="423">
        <f>([2]DELTA!AL10*'[2]MARK UP FOR RETAIL'!$D$11)*'[2]MARK UP FOR RETAIL'!$D$5</f>
        <v>400.14</v>
      </c>
      <c r="L10" s="424"/>
    </row>
    <row r="11" spans="1:12" ht="15.75">
      <c r="A11" s="62" t="s">
        <v>69</v>
      </c>
      <c r="B11" s="316">
        <v>2</v>
      </c>
      <c r="C11" s="317"/>
      <c r="D11" s="319"/>
      <c r="E11" s="43">
        <f>((([2]DELTA!AF11*'[2]MARK UP FOR RETAIL'!$D$11)*'[2]MARK UP FOR RETAIL'!$D$9)*'[2]MARK UP FOR RETAIL'!$D$5)+'[2]MARK UP FOR RETAIL'!$G$5</f>
        <v>902.34</v>
      </c>
      <c r="F11" s="43">
        <f>((([2]DELTA!AG11*'[2]MARK UP FOR RETAIL'!$D$11)*'[2]MARK UP FOR RETAIL'!$D$9)*'[2]MARK UP FOR RETAIL'!$D$5)+'[2]MARK UP FOR RETAIL'!$G$5</f>
        <v>1163.1600000000001</v>
      </c>
      <c r="G11" s="43">
        <f>((([2]DELTA!AH11*'[2]MARK UP FOR RETAIL'!$D$11)*'[2]MARK UP FOR RETAIL'!$D$9)*'[2]MARK UP FOR RETAIL'!$D$5)+'[2]MARK UP FOR RETAIL'!$G$5</f>
        <v>1492.0200000000002</v>
      </c>
      <c r="H11" s="43">
        <f>(([2]DELTA!AI11*'[2]MARK UP FOR RETAIL'!$D$10)*'[2]MARK UP FOR RETAIL'!$D$11)*'[2]MARK UP FOR RETAIL'!$D$7</f>
        <v>176.57999999999998</v>
      </c>
      <c r="I11" s="43">
        <f>([2]DELTA!AJ11*'[2]MARK UP FOR RETAIL'!$D$11)*'[2]MARK UP FOR RETAIL'!$D$5</f>
        <v>456.84</v>
      </c>
      <c r="J11" s="390"/>
      <c r="K11" s="423">
        <f>([2]DELTA!AL11*'[2]MARK UP FOR RETAIL'!$D$11)*'[2]MARK UP FOR RETAIL'!$D$5</f>
        <v>575.1</v>
      </c>
      <c r="L11" s="424"/>
    </row>
    <row r="12" spans="1:12" ht="15.75">
      <c r="A12" s="62" t="s">
        <v>70</v>
      </c>
      <c r="B12" s="316">
        <v>2</v>
      </c>
      <c r="C12" s="317"/>
      <c r="D12" s="319"/>
      <c r="E12" s="43">
        <f>((([2]DELTA!AF12*'[2]MARK UP FOR RETAIL'!$D$11)*'[2]MARK UP FOR RETAIL'!$D$9)*'[2]MARK UP FOR RETAIL'!$D$5)+'[2]MARK UP FOR RETAIL'!$G$5</f>
        <v>1046.52</v>
      </c>
      <c r="F12" s="43">
        <f>((([2]DELTA!AG12*'[2]MARK UP FOR RETAIL'!$D$11)*'[2]MARK UP FOR RETAIL'!$D$9)*'[2]MARK UP FOR RETAIL'!$D$5)+'[2]MARK UP FOR RETAIL'!$G$5</f>
        <v>1354.32</v>
      </c>
      <c r="G12" s="43">
        <f>((([2]DELTA!AH12*'[2]MARK UP FOR RETAIL'!$D$11)*'[2]MARK UP FOR RETAIL'!$D$9)*'[2]MARK UP FOR RETAIL'!$D$5)+'[2]MARK UP FOR RETAIL'!$G$5</f>
        <v>1688.04</v>
      </c>
      <c r="H12" s="43">
        <f>(([2]DELTA!AI12*'[2]MARK UP FOR RETAIL'!$D$10)*'[2]MARK UP FOR RETAIL'!$D$11)*'[2]MARK UP FOR RETAIL'!$D$7</f>
        <v>191.16</v>
      </c>
      <c r="I12" s="43">
        <f>([2]DELTA!AJ12*'[2]MARK UP FOR RETAIL'!$D$11)*'[2]MARK UP FOR RETAIL'!$D$5</f>
        <v>521.64</v>
      </c>
      <c r="J12" s="390"/>
      <c r="K12" s="423">
        <f>([2]DELTA!AL12*'[2]MARK UP FOR RETAIL'!$D$11)*'[2]MARK UP FOR RETAIL'!$D$5</f>
        <v>714.42</v>
      </c>
      <c r="L12" s="424"/>
    </row>
    <row r="13" spans="1:12" ht="15.75">
      <c r="A13" s="62" t="s">
        <v>71</v>
      </c>
      <c r="B13" s="316">
        <v>3</v>
      </c>
      <c r="C13" s="317"/>
      <c r="D13" s="319"/>
      <c r="E13" s="43">
        <f>((([2]DELTA!AF13*'[2]MARK UP FOR RETAIL'!$D$11)*'[2]MARK UP FOR RETAIL'!$D$9)*'[2]MARK UP FOR RETAIL'!$D$5)+'[2]MARK UP FOR RETAIL'!$G$5</f>
        <v>1179.3600000000001</v>
      </c>
      <c r="F13" s="43">
        <f>((([2]DELTA!AG13*'[2]MARK UP FOR RETAIL'!$D$11)*'[2]MARK UP FOR RETAIL'!$D$9)*'[2]MARK UP FOR RETAIL'!$D$5)+'[2]MARK UP FOR RETAIL'!$G$5</f>
        <v>1550.34</v>
      </c>
      <c r="G13" s="43">
        <f>((([2]DELTA!AH13*'[2]MARK UP FOR RETAIL'!$D$11)*'[2]MARK UP FOR RETAIL'!$D$9)*'[2]MARK UP FOR RETAIL'!$D$5)+'[2]MARK UP FOR RETAIL'!$G$5</f>
        <v>1922.94</v>
      </c>
      <c r="H13" s="43">
        <f>(([2]DELTA!AI13*'[2]MARK UP FOR RETAIL'!$D$10)*'[2]MARK UP FOR RETAIL'!$D$11)*'[2]MARK UP FOR RETAIL'!$D$7</f>
        <v>207.36</v>
      </c>
      <c r="I13" s="43">
        <f>([2]DELTA!AJ13*'[2]MARK UP FOR RETAIL'!$D$11)*'[2]MARK UP FOR RETAIL'!$D$5</f>
        <v>586.44000000000005</v>
      </c>
      <c r="J13" s="390"/>
      <c r="K13" s="423">
        <f>([2]DELTA!AL13*'[2]MARK UP FOR RETAIL'!$D$11)*'[2]MARK UP FOR RETAIL'!$D$5</f>
        <v>839.16000000000008</v>
      </c>
      <c r="L13" s="424"/>
    </row>
    <row r="14" spans="1:12" ht="15.75">
      <c r="A14" s="62" t="s">
        <v>72</v>
      </c>
      <c r="B14" s="316">
        <v>3</v>
      </c>
      <c r="C14" s="317"/>
      <c r="D14" s="319"/>
      <c r="E14" s="43">
        <f>((([2]DELTA!AF14*'[2]MARK UP FOR RETAIL'!$D$11)*'[2]MARK UP FOR RETAIL'!$D$9)*'[2]MARK UP FOR RETAIL'!$D$5)+'[2]MARK UP FOR RETAIL'!$G$5</f>
        <v>1360.8000000000002</v>
      </c>
      <c r="F14" s="43">
        <f>((([2]DELTA!AG14*'[2]MARK UP FOR RETAIL'!$D$11)*'[2]MARK UP FOR RETAIL'!$D$9)*'[2]MARK UP FOR RETAIL'!$D$5)+'[2]MARK UP FOR RETAIL'!$G$5</f>
        <v>1632.96</v>
      </c>
      <c r="G14" s="43">
        <f>((([2]DELTA!AH14*'[2]MARK UP FOR RETAIL'!$D$11)*'[2]MARK UP FOR RETAIL'!$D$9)*'[2]MARK UP FOR RETAIL'!$D$5)+'[2]MARK UP FOR RETAIL'!$G$5</f>
        <v>2165.94</v>
      </c>
      <c r="H14" s="43">
        <f>(([2]DELTA!AI14*'[2]MARK UP FOR RETAIL'!$D$10)*'[2]MARK UP FOR RETAIL'!$D$11)*'[2]MARK UP FOR RETAIL'!$D$7</f>
        <v>228.42</v>
      </c>
      <c r="I14" s="43">
        <f>([2]DELTA!AJ14*'[2]MARK UP FOR RETAIL'!$D$11)*'[2]MARK UP FOR RETAIL'!$D$5</f>
        <v>648</v>
      </c>
      <c r="J14" s="390"/>
      <c r="K14" s="423">
        <f>([2]DELTA!AL14*'[2]MARK UP FOR RETAIL'!$D$11)*'[2]MARK UP FOR RETAIL'!$D$5</f>
        <v>994.68</v>
      </c>
      <c r="L14" s="424"/>
    </row>
    <row r="15" spans="1:12" ht="15.75">
      <c r="A15" s="62" t="s">
        <v>73</v>
      </c>
      <c r="B15" s="316">
        <v>4</v>
      </c>
      <c r="C15" s="317"/>
      <c r="D15" s="319"/>
      <c r="E15" s="43">
        <f>((([2]DELTA!AF15*'[2]MARK UP FOR RETAIL'!$D$11)*'[2]MARK UP FOR RETAIL'!$D$9)*'[2]MARK UP FOR RETAIL'!$D$5)+'[2]MARK UP FOR RETAIL'!$G$5</f>
        <v>1561.68</v>
      </c>
      <c r="F15" s="43">
        <f>((([2]DELTA!AG15*'[2]MARK UP FOR RETAIL'!$D$11)*'[2]MARK UP FOR RETAIL'!$D$9)*'[2]MARK UP FOR RETAIL'!$D$5)+'[2]MARK UP FOR RETAIL'!$G$5</f>
        <v>2016.9</v>
      </c>
      <c r="G15" s="43">
        <f>((([2]DELTA!AH15*'[2]MARK UP FOR RETAIL'!$D$11)*'[2]MARK UP FOR RETAIL'!$D$9)*'[2]MARK UP FOR RETAIL'!$D$5)+'[2]MARK UP FOR RETAIL'!$G$5</f>
        <v>2476.98</v>
      </c>
      <c r="H15" s="43">
        <f>(([2]DELTA!AI15*'[2]MARK UP FOR RETAIL'!$D$10)*'[2]MARK UP FOR RETAIL'!$D$11)*'[2]MARK UP FOR RETAIL'!$D$7</f>
        <v>241.38</v>
      </c>
      <c r="I15" s="43">
        <f>([2]DELTA!AJ15*'[2]MARK UP FOR RETAIL'!$D$11)*'[2]MARK UP FOR RETAIL'!$D$5</f>
        <v>712.80000000000007</v>
      </c>
      <c r="J15" s="390"/>
      <c r="K15" s="423">
        <f>([2]DELTA!AL15*'[2]MARK UP FOR RETAIL'!$D$11)*'[2]MARK UP FOR RETAIL'!$D$5</f>
        <v>1184.22</v>
      </c>
      <c r="L15" s="424"/>
    </row>
    <row r="16" spans="1:12" ht="15.75">
      <c r="A16" s="17" t="s">
        <v>74</v>
      </c>
      <c r="B16" s="362">
        <v>4</v>
      </c>
      <c r="C16" s="363"/>
      <c r="D16" s="319"/>
      <c r="E16" s="43">
        <f>((([2]DELTA!AF16*'[2]MARK UP FOR RETAIL'!$D$11)*'[2]MARK UP FOR RETAIL'!$D$9)*'[2]MARK UP FOR RETAIL'!$D$5)+'[2]MARK UP FOR RETAIL'!$G$5</f>
        <v>1759.3200000000002</v>
      </c>
      <c r="F16" s="43">
        <f>((([2]DELTA!AG16*'[2]MARK UP FOR RETAIL'!$D$11)*'[2]MARK UP FOR RETAIL'!$D$9)*'[2]MARK UP FOR RETAIL'!$D$5)+'[2]MARK UP FOR RETAIL'!$G$5</f>
        <v>2251.8000000000002</v>
      </c>
      <c r="G16" s="43">
        <f>((([2]DELTA!AH16*'[2]MARK UP FOR RETAIL'!$D$11)*'[2]MARK UP FOR RETAIL'!$D$9)*'[2]MARK UP FOR RETAIL'!$D$5)+'[2]MARK UP FOR RETAIL'!$G$5</f>
        <v>2765.34</v>
      </c>
      <c r="H16" s="43">
        <f>(([2]DELTA!AI16*'[2]MARK UP FOR RETAIL'!$D$10)*'[2]MARK UP FOR RETAIL'!$D$11)*'[2]MARK UP FOR RETAIL'!$D$7</f>
        <v>257.58</v>
      </c>
      <c r="I16" s="43">
        <f>([2]DELTA!AJ16*'[2]MARK UP FOR RETAIL'!$D$11)*'[2]MARK UP FOR RETAIL'!$D$5</f>
        <v>777.6</v>
      </c>
      <c r="J16" s="390"/>
      <c r="K16" s="423">
        <f>([2]DELTA!AL16*'[2]MARK UP FOR RETAIL'!$D$11)*'[2]MARK UP FOR RETAIL'!$D$5</f>
        <v>1370.52</v>
      </c>
      <c r="L16" s="424"/>
    </row>
    <row r="17" spans="1:12" ht="15.75" customHeight="1">
      <c r="A17" s="338" t="s">
        <v>24</v>
      </c>
      <c r="B17" s="339"/>
      <c r="C17" s="339"/>
      <c r="D17" s="340"/>
      <c r="E17" s="335">
        <f>((([2]DELTA!AF17*'[2]MARK UP FOR RETAIL'!$D$11)*'[2]MARK UP FOR RETAIL'!$D$9)*'[2]MARK UP FOR RETAIL'!$D$5)</f>
        <v>152.28</v>
      </c>
      <c r="F17" s="336"/>
      <c r="G17" s="337"/>
      <c r="H17" s="43">
        <f>(([2]DELTA!AI17*'[2]MARK UP FOR RETAIL'!$D$10)*'[2]MARK UP FOR RETAIL'!$D$11)*'[2]MARK UP FOR RETAIL'!$D$7</f>
        <v>30.780000000000005</v>
      </c>
      <c r="I17" s="43" t="s">
        <v>25</v>
      </c>
      <c r="J17" s="390"/>
      <c r="K17" s="423">
        <f>([2]DELTA!AL17*'[2]MARK UP FOR RETAIL'!$D$11)*'[2]MARK UP FOR RETAIL'!$D$5</f>
        <v>74.52</v>
      </c>
      <c r="L17" s="424"/>
    </row>
    <row r="18" spans="1:12" ht="15.75" customHeight="1">
      <c r="A18" s="338" t="s">
        <v>26</v>
      </c>
      <c r="B18" s="339"/>
      <c r="C18" s="339"/>
      <c r="D18" s="340"/>
      <c r="E18" s="335">
        <f>((([2]DELTA!AF18*'[2]MARK UP FOR RETAIL'!$D$10)*'[2]MARK UP FOR RETAIL'!$D$11)*'[2]MARK UP FOR RETAIL'!$D$7)</f>
        <v>30.780000000000005</v>
      </c>
      <c r="F18" s="336"/>
      <c r="G18" s="337"/>
      <c r="H18" s="43" t="s">
        <v>25</v>
      </c>
      <c r="I18" s="43" t="s">
        <v>25</v>
      </c>
      <c r="J18" s="390"/>
      <c r="K18" s="423">
        <f>([2]DELTA!AL18*'[2]MARK UP FOR RETAIL'!$D$11)*'[2]MARK UP FOR RETAIL'!$D$5</f>
        <v>22.680000000000003</v>
      </c>
      <c r="L18" s="424"/>
    </row>
    <row r="19" spans="1:12" ht="15.75">
      <c r="A19" s="341" t="s">
        <v>27</v>
      </c>
      <c r="B19" s="342"/>
      <c r="C19" s="342"/>
      <c r="D19" s="343"/>
      <c r="E19" s="18">
        <f>((([2]DELTA!AF19*'[2]MARK UP FOR RETAIL'!$D$11)*'[2]MARK UP FOR RETAIL'!$D$9)*'[2]MARK UP FOR RETAIL'!$D$5)</f>
        <v>-53.460000000000008</v>
      </c>
      <c r="F19" s="18">
        <f>((([2]DELTA!AG19*'[2]MARK UP FOR RETAIL'!$D$11)*'[2]MARK UP FOR RETAIL'!$D$9)*'[2]MARK UP FOR RETAIL'!$D$5)</f>
        <v>-85.86</v>
      </c>
      <c r="G19" s="18">
        <f>((([2]DELTA!AH19*'[2]MARK UP FOR RETAIL'!$D$11)*'[2]MARK UP FOR RETAIL'!$D$9)*'[2]MARK UP FOR RETAIL'!$D$5)</f>
        <v>-113.4</v>
      </c>
      <c r="H19" s="18">
        <f>(([2]DELTA!AI19*'[2]MARK UP FOR RETAIL'!$D$10)*'[2]MARK UP FOR RETAIL'!$D$11)*'[2]MARK UP FOR RETAIL'!$D$7</f>
        <v>-17.82</v>
      </c>
      <c r="I19" s="19"/>
      <c r="J19" s="391"/>
      <c r="K19" s="536">
        <f>([2]DELTA!AL19*'[2]MARK UP FOR RETAIL'!$D$11)*'[2]MARK UP FOR RETAIL'!$D$5</f>
        <v>-59.940000000000005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 customHeight="1">
      <c r="A24" s="392" t="s">
        <v>79</v>
      </c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4"/>
    </row>
    <row r="25" spans="1:12" ht="15" customHeight="1">
      <c r="A25" s="395"/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7"/>
    </row>
    <row r="26" spans="1:12" ht="20.25">
      <c r="A26" s="329" t="s">
        <v>29</v>
      </c>
      <c r="B26" s="330"/>
      <c r="C26" s="330"/>
      <c r="D26" s="330"/>
      <c r="E26" s="330"/>
      <c r="F26" s="22"/>
      <c r="G26" s="23"/>
      <c r="H26" s="331" t="s">
        <v>30</v>
      </c>
      <c r="I26" s="331"/>
      <c r="J26" s="331"/>
      <c r="K26" s="331"/>
      <c r="L26" s="332"/>
    </row>
    <row r="27" spans="1:12" ht="20.25">
      <c r="A27" s="329"/>
      <c r="B27" s="330"/>
      <c r="C27" s="330"/>
      <c r="D27" s="330"/>
      <c r="E27" s="330"/>
      <c r="F27" s="22"/>
      <c r="G27" s="24"/>
      <c r="H27" s="333"/>
      <c r="I27" s="333"/>
      <c r="J27" s="333"/>
      <c r="K27" s="333"/>
      <c r="L27" s="334"/>
    </row>
    <row r="28" spans="1:12" ht="15.75">
      <c r="A28" s="25" t="s">
        <v>31</v>
      </c>
      <c r="B28" s="26"/>
      <c r="C28" s="26"/>
      <c r="D28" s="27"/>
      <c r="E28" s="27"/>
      <c r="F28" s="27"/>
      <c r="G28" s="28"/>
      <c r="H28" s="28" t="s">
        <v>32</v>
      </c>
      <c r="I28" s="29"/>
      <c r="J28" s="29"/>
      <c r="K28" s="29"/>
      <c r="L28" s="30"/>
    </row>
    <row r="29" spans="1:12" ht="15.75">
      <c r="A29" s="25" t="s">
        <v>33</v>
      </c>
      <c r="B29" s="26"/>
      <c r="C29" s="26"/>
      <c r="D29" s="27"/>
      <c r="E29" s="27"/>
      <c r="F29" s="27"/>
      <c r="G29" s="28"/>
      <c r="H29" s="28" t="s">
        <v>76</v>
      </c>
      <c r="I29" s="29"/>
      <c r="J29" s="29"/>
      <c r="K29" s="29"/>
      <c r="L29" s="30"/>
    </row>
    <row r="30" spans="1:12" ht="15.75">
      <c r="A30" s="25" t="s">
        <v>35</v>
      </c>
      <c r="B30" s="26"/>
      <c r="C30" s="26"/>
      <c r="D30" s="27"/>
      <c r="E30" s="27"/>
      <c r="F30" s="27"/>
      <c r="G30" s="28"/>
      <c r="H30" s="28" t="s">
        <v>36</v>
      </c>
      <c r="I30" s="29"/>
      <c r="J30" s="29"/>
      <c r="K30" s="29"/>
      <c r="L30" s="30"/>
    </row>
    <row r="31" spans="1:12" ht="15.75">
      <c r="A31" s="25" t="s">
        <v>37</v>
      </c>
      <c r="B31" s="26"/>
      <c r="C31" s="26"/>
      <c r="D31" s="27"/>
      <c r="E31" s="27"/>
      <c r="F31" s="27"/>
      <c r="G31" s="28"/>
      <c r="H31" s="28" t="s">
        <v>38</v>
      </c>
      <c r="I31" s="29"/>
      <c r="J31" s="29"/>
      <c r="K31" s="29"/>
      <c r="L31" s="30"/>
    </row>
    <row r="32" spans="1:12" ht="15.75">
      <c r="A32" s="25"/>
      <c r="B32" s="26"/>
      <c r="C32" s="26"/>
      <c r="D32" s="27"/>
      <c r="E32" s="27"/>
      <c r="F32" s="27"/>
      <c r="G32" s="28"/>
      <c r="H32" s="28" t="s">
        <v>39</v>
      </c>
      <c r="I32" s="29"/>
      <c r="J32" s="29"/>
      <c r="K32" s="29"/>
      <c r="L32" s="30"/>
    </row>
    <row r="33" spans="1:12" ht="15.75">
      <c r="A33" s="352"/>
      <c r="B33" s="353"/>
      <c r="C33" s="353"/>
      <c r="D33" s="353"/>
      <c r="E33" s="353"/>
      <c r="F33" s="27"/>
      <c r="G33" s="28"/>
      <c r="H33" s="28" t="s">
        <v>40</v>
      </c>
      <c r="I33" s="29"/>
      <c r="J33" s="29"/>
      <c r="K33" s="29"/>
      <c r="L33" s="30"/>
    </row>
    <row r="34" spans="1:12" ht="15.75">
      <c r="A34" s="352"/>
      <c r="B34" s="353"/>
      <c r="C34" s="353"/>
      <c r="D34" s="353"/>
      <c r="E34" s="353"/>
      <c r="F34" s="27"/>
      <c r="G34" s="28"/>
      <c r="H34" s="28" t="s">
        <v>41</v>
      </c>
      <c r="I34" s="29"/>
      <c r="J34" s="29"/>
      <c r="K34" s="29"/>
      <c r="L34" s="30"/>
    </row>
    <row r="35" spans="1:12" ht="15" customHeight="1">
      <c r="A35" s="352"/>
      <c r="B35" s="353"/>
      <c r="C35" s="353"/>
      <c r="D35" s="353"/>
      <c r="E35" s="353"/>
      <c r="F35" s="27"/>
      <c r="G35" s="27"/>
      <c r="H35" s="27"/>
      <c r="I35" s="27"/>
      <c r="J35" s="27"/>
      <c r="K35" s="27"/>
      <c r="L35" s="31"/>
    </row>
    <row r="36" spans="1:12" ht="20.25" customHeight="1">
      <c r="A36" s="32"/>
      <c r="B36" s="26"/>
      <c r="C36" s="26"/>
      <c r="D36" s="27"/>
      <c r="E36" s="27"/>
      <c r="F36" s="27"/>
      <c r="G36" s="33"/>
      <c r="H36" s="754"/>
      <c r="I36" s="745"/>
      <c r="J36" s="745"/>
      <c r="K36" s="745"/>
      <c r="L36" s="746"/>
    </row>
    <row r="37" spans="1:12" ht="21" thickBot="1">
      <c r="A37" s="34"/>
      <c r="B37" s="26"/>
      <c r="C37" s="26"/>
      <c r="D37" s="27"/>
      <c r="E37" s="27"/>
      <c r="F37" s="27"/>
      <c r="G37" s="33"/>
      <c r="H37" s="745"/>
      <c r="I37" s="745"/>
      <c r="J37" s="745"/>
      <c r="K37" s="745"/>
      <c r="L37" s="746"/>
    </row>
    <row r="38" spans="1:12" ht="51">
      <c r="A38" s="35" t="s">
        <v>43</v>
      </c>
      <c r="B38" s="354" t="s">
        <v>5</v>
      </c>
      <c r="C38" s="355"/>
      <c r="D38" s="36" t="s">
        <v>6</v>
      </c>
      <c r="E38" s="36" t="s">
        <v>7</v>
      </c>
      <c r="F38" s="37" t="s">
        <v>8</v>
      </c>
      <c r="G38" s="80"/>
      <c r="H38" s="751" t="s">
        <v>506</v>
      </c>
      <c r="I38" s="752"/>
      <c r="J38" s="752"/>
      <c r="K38" s="752"/>
      <c r="L38" s="753"/>
    </row>
    <row r="39" spans="1:12" ht="15.75" customHeight="1">
      <c r="A39" s="38" t="s">
        <v>66</v>
      </c>
      <c r="B39" s="398">
        <v>1</v>
      </c>
      <c r="C39" s="398"/>
      <c r="D39" s="365" t="s">
        <v>44</v>
      </c>
      <c r="E39" s="43">
        <f>((([2]DELTA!AF39*'[2]MARK UP FOR RETAIL'!$D$14)*'[2]MARK UP FOR RETAIL'!$D$11)*'[2]MARK UP FOR RETAIL'!$D$5)+'[2]MARK UP FOR RETAIL'!$G$5</f>
        <v>882.90000000000009</v>
      </c>
      <c r="F39" s="56">
        <f>((([2]DELTA!AG39*'[2]MARK UP FOR RETAIL'!$D$14)*'[2]MARK UP FOR RETAIL'!$D$11)*'[2]MARK UP FOR RETAIL'!$D$5)+'[2]MARK UP FOR RETAIL'!$G$5</f>
        <v>1095.1199999999999</v>
      </c>
      <c r="G39" s="39"/>
      <c r="H39" s="344">
        <f>(([2]DELTA!AI39*'[2]MARK UP FOR RETAIL'!$D$14)*'[2]MARK UP FOR RETAIL'!$D$11)*'[2]MARK UP FOR RETAIL'!$D$5</f>
        <v>422.82</v>
      </c>
      <c r="I39" s="336"/>
      <c r="J39" s="336"/>
      <c r="K39" s="336"/>
      <c r="L39" s="345"/>
    </row>
    <row r="40" spans="1:12" ht="15.75">
      <c r="A40" s="38" t="s">
        <v>67</v>
      </c>
      <c r="B40" s="398">
        <v>1</v>
      </c>
      <c r="C40" s="398"/>
      <c r="D40" s="365"/>
      <c r="E40" s="43">
        <f>((([2]DELTA!AF40*'[2]MARK UP FOR RETAIL'!$D$14)*'[2]MARK UP FOR RETAIL'!$D$11)*'[2]MARK UP FOR RETAIL'!$D$5)+'[2]MARK UP FOR RETAIL'!$G$5</f>
        <v>975.24</v>
      </c>
      <c r="F40" s="56">
        <f>((([2]DELTA!AG40*'[2]MARK UP FOR RETAIL'!$D$14)*'[2]MARK UP FOR RETAIL'!$D$11)*'[2]MARK UP FOR RETAIL'!$D$5)+'[2]MARK UP FOR RETAIL'!$G$5</f>
        <v>1195.5600000000002</v>
      </c>
      <c r="G40" s="39"/>
      <c r="H40" s="344">
        <f>(([2]DELTA!AI40*'[2]MARK UP FOR RETAIL'!$D$14)*'[2]MARK UP FOR RETAIL'!$D$11)*'[2]MARK UP FOR RETAIL'!$D$5</f>
        <v>487.62</v>
      </c>
      <c r="I40" s="336"/>
      <c r="J40" s="336"/>
      <c r="K40" s="336"/>
      <c r="L40" s="345"/>
    </row>
    <row r="41" spans="1:12" ht="15.75">
      <c r="A41" s="38" t="s">
        <v>68</v>
      </c>
      <c r="B41" s="398">
        <v>1</v>
      </c>
      <c r="C41" s="398"/>
      <c r="D41" s="365"/>
      <c r="E41" s="43">
        <f>((([2]DELTA!AF41*'[2]MARK UP FOR RETAIL'!$D$14)*'[2]MARK UP FOR RETAIL'!$D$11)*'[2]MARK UP FOR RETAIL'!$D$5)+'[2]MARK UP FOR RETAIL'!$G$5</f>
        <v>1103.22</v>
      </c>
      <c r="F41" s="56">
        <f>((([2]DELTA!AG41*'[2]MARK UP FOR RETAIL'!$D$14)*'[2]MARK UP FOR RETAIL'!$D$11)*'[2]MARK UP FOR RETAIL'!$D$5)+'[2]MARK UP FOR RETAIL'!$G$5</f>
        <v>1336.5</v>
      </c>
      <c r="G41" s="39"/>
      <c r="H41" s="344">
        <f>(([2]DELTA!AI41*'[2]MARK UP FOR RETAIL'!$D$14)*'[2]MARK UP FOR RETAIL'!$D$11)*'[2]MARK UP FOR RETAIL'!$D$5</f>
        <v>584.82000000000005</v>
      </c>
      <c r="I41" s="336"/>
      <c r="J41" s="336"/>
      <c r="K41" s="336"/>
      <c r="L41" s="345"/>
    </row>
    <row r="42" spans="1:12" ht="16.5" thickBot="1">
      <c r="A42" s="40" t="s">
        <v>77</v>
      </c>
      <c r="B42" s="399">
        <v>2</v>
      </c>
      <c r="C42" s="399"/>
      <c r="D42" s="366"/>
      <c r="E42" s="44">
        <f>((([2]DELTA!AF42*'[2]MARK UP FOR RETAIL'!$D$14)*'[2]MARK UP FOR RETAIL'!$D$11)*'[2]MARK UP FOR RETAIL'!$D$5)+'[2]MARK UP FOR RETAIL'!$G$5</f>
        <v>1333.26</v>
      </c>
      <c r="F42" s="57">
        <f>((([2]DELTA!AG42*'[2]MARK UP FOR RETAIL'!$D$14)*'[2]MARK UP FOR RETAIL'!$D$11)*'[2]MARK UP FOR RETAIL'!$D$5)+'[2]MARK UP FOR RETAIL'!$G$5</f>
        <v>1595.7</v>
      </c>
      <c r="G42" s="41"/>
      <c r="H42" s="348">
        <f>(([2]DELTA!AI42*'[2]MARK UP FOR RETAIL'!$D$14)*'[2]MARK UP FOR RETAIL'!$D$11)*'[2]MARK UP FOR RETAIL'!$D$5</f>
        <v>801.90000000000009</v>
      </c>
      <c r="I42" s="349"/>
      <c r="J42" s="349"/>
      <c r="K42" s="349"/>
      <c r="L42" s="350"/>
    </row>
  </sheetData>
  <mergeCells count="52">
    <mergeCell ref="H39:L39"/>
    <mergeCell ref="H38:L38"/>
    <mergeCell ref="K19:L19"/>
    <mergeCell ref="K18:L18"/>
    <mergeCell ref="K14:L14"/>
    <mergeCell ref="K13:L13"/>
    <mergeCell ref="K12:L12"/>
    <mergeCell ref="K11:L11"/>
    <mergeCell ref="K17:L17"/>
    <mergeCell ref="A33:E35"/>
    <mergeCell ref="H36:L37"/>
    <mergeCell ref="B38:C38"/>
    <mergeCell ref="B39:C39"/>
    <mergeCell ref="B42:C42"/>
    <mergeCell ref="D39:D42"/>
    <mergeCell ref="B40:C40"/>
    <mergeCell ref="B41:C41"/>
    <mergeCell ref="H42:L42"/>
    <mergeCell ref="H41:L41"/>
    <mergeCell ref="H40:L40"/>
    <mergeCell ref="A24:L25"/>
    <mergeCell ref="B9:C9"/>
    <mergeCell ref="A26:E27"/>
    <mergeCell ref="H26:L27"/>
    <mergeCell ref="B10:C10"/>
    <mergeCell ref="B11:C11"/>
    <mergeCell ref="B12:C12"/>
    <mergeCell ref="B13:C13"/>
    <mergeCell ref="B14:C14"/>
    <mergeCell ref="B15:C15"/>
    <mergeCell ref="E17:G17"/>
    <mergeCell ref="B16:C16"/>
    <mergeCell ref="A17:D17"/>
    <mergeCell ref="A18:D18"/>
    <mergeCell ref="E18:G18"/>
    <mergeCell ref="A19:D19"/>
    <mergeCell ref="A1:L1"/>
    <mergeCell ref="A3:D5"/>
    <mergeCell ref="E4:G5"/>
    <mergeCell ref="K4:L5"/>
    <mergeCell ref="B6:C6"/>
    <mergeCell ref="J6:J19"/>
    <mergeCell ref="B7:C7"/>
    <mergeCell ref="D7:D16"/>
    <mergeCell ref="B8:C8"/>
    <mergeCell ref="K10:L10"/>
    <mergeCell ref="K9:L9"/>
    <mergeCell ref="K8:L8"/>
    <mergeCell ref="K7:L7"/>
    <mergeCell ref="K6:L6"/>
    <mergeCell ref="K16:L16"/>
    <mergeCell ref="K15:L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3" workbookViewId="0">
      <selection sqref="A1:L42"/>
    </sheetView>
  </sheetViews>
  <sheetFormatPr defaultRowHeight="15"/>
  <cols>
    <col min="7" max="7" width="11.140625" customWidth="1"/>
  </cols>
  <sheetData>
    <row r="1" spans="1:12" ht="45.75">
      <c r="A1" s="400" t="s">
        <v>80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2"/>
    </row>
    <row r="2" spans="1:12">
      <c r="A2" s="13"/>
      <c r="B2" s="21"/>
      <c r="C2" s="21"/>
      <c r="D2" s="13"/>
      <c r="E2" s="13"/>
      <c r="F2" s="13"/>
      <c r="G2" s="13"/>
      <c r="H2" s="13"/>
      <c r="I2" s="13"/>
      <c r="J2" s="13"/>
      <c r="K2" s="13"/>
      <c r="L2" s="13"/>
    </row>
    <row r="3" spans="1:12" ht="15" customHeight="1">
      <c r="A3" s="403" t="s">
        <v>1</v>
      </c>
      <c r="B3" s="404"/>
      <c r="C3" s="404"/>
      <c r="D3" s="404"/>
      <c r="E3" s="13"/>
      <c r="F3" s="13"/>
      <c r="G3" s="13"/>
      <c r="H3" s="13"/>
      <c r="I3" s="13"/>
      <c r="J3" s="13"/>
      <c r="K3" s="13"/>
      <c r="L3" s="13"/>
    </row>
    <row r="4" spans="1:12" ht="15" customHeight="1">
      <c r="A4" s="404"/>
      <c r="B4" s="404"/>
      <c r="C4" s="404"/>
      <c r="D4" s="404"/>
      <c r="E4" s="303" t="s">
        <v>2</v>
      </c>
      <c r="F4" s="406"/>
      <c r="G4" s="363"/>
      <c r="H4" s="13"/>
      <c r="I4" s="13"/>
      <c r="J4" s="13"/>
      <c r="K4" s="309"/>
      <c r="L4" s="410"/>
    </row>
    <row r="5" spans="1:12" ht="15" customHeight="1">
      <c r="A5" s="405"/>
      <c r="B5" s="405"/>
      <c r="C5" s="405"/>
      <c r="D5" s="405"/>
      <c r="E5" s="407"/>
      <c r="F5" s="408"/>
      <c r="G5" s="409"/>
      <c r="H5" s="14"/>
      <c r="I5" s="14"/>
      <c r="J5" s="14"/>
      <c r="K5" s="411"/>
      <c r="L5" s="411"/>
    </row>
    <row r="6" spans="1:12" ht="51">
      <c r="A6" s="15" t="s">
        <v>43</v>
      </c>
      <c r="B6" s="311" t="s">
        <v>5</v>
      </c>
      <c r="C6" s="312"/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16" t="s">
        <v>47</v>
      </c>
      <c r="J6" s="389"/>
      <c r="K6" s="755" t="s">
        <v>506</v>
      </c>
      <c r="L6" s="756"/>
    </row>
    <row r="7" spans="1:12" ht="29.25" customHeight="1">
      <c r="A7" s="62" t="s">
        <v>500</v>
      </c>
      <c r="B7" s="316">
        <v>0</v>
      </c>
      <c r="C7" s="317"/>
      <c r="D7" s="365" t="s">
        <v>81</v>
      </c>
      <c r="E7" s="43">
        <f>((([2]CRAFTSMAN!AR7*'[2]MARK UP FOR RETAIL'!$D$11)*'[2]MARK UP FOR RETAIL'!$D$9)*'[2]MARK UP FOR RETAIL'!$D$5)+'[2]MARK UP FOR RETAIL'!$G$5</f>
        <v>439.02000000000004</v>
      </c>
      <c r="F7" s="43">
        <f>((([2]CRAFTSMAN!AS7*'[2]MARK UP FOR RETAIL'!$D$11)*'[2]MARK UP FOR RETAIL'!$D$9)*'[2]MARK UP FOR RETAIL'!$D$5)+'[2]MARK UP FOR RETAIL'!$G$5</f>
        <v>571.86</v>
      </c>
      <c r="G7" s="43">
        <f>((([2]CRAFTSMAN!AT7*'[2]MARK UP FOR RETAIL'!$D$11)*'[2]MARK UP FOR RETAIL'!$D$9)*'[2]MARK UP FOR RETAIL'!$D$5)+'[2]MARK UP FOR RETAIL'!$G$5</f>
        <v>704.7</v>
      </c>
      <c r="H7" s="43">
        <f>(([2]CRAFTSMAN!AU7*'[2]MARK UP FOR RETAIL'!$D$10)*'[2]MARK UP FOR RETAIL'!$D$11)*'[2]MARK UP FOR RETAIL'!$D$7</f>
        <v>98.820000000000007</v>
      </c>
      <c r="I7" s="43">
        <f>([2]CRAFTSMAN!AV7*'[2]MARK UP FOR RETAIL'!$D$11)*'[2]MARK UP FOR RETAIL'!$D$5</f>
        <v>126.36</v>
      </c>
      <c r="J7" s="390"/>
      <c r="K7" s="423">
        <f>([2]CRAFTSMAN!AX7*'[2]MARK UP FOR RETAIL'!$D$11)*'[2]MARK UP FOR RETAIL'!$D$5</f>
        <v>207.36</v>
      </c>
      <c r="L7" s="424"/>
    </row>
    <row r="8" spans="1:12" ht="15.75">
      <c r="A8" s="58" t="s">
        <v>82</v>
      </c>
      <c r="B8" s="316">
        <v>1</v>
      </c>
      <c r="C8" s="317"/>
      <c r="D8" s="398"/>
      <c r="E8" s="43">
        <f>((([2]CRAFTSMAN!AR8*'[2]MARK UP FOR RETAIL'!$D$11)*'[2]MARK UP FOR RETAIL'!$D$9)*'[2]MARK UP FOR RETAIL'!$D$5)+'[2]MARK UP FOR RETAIL'!$G$5</f>
        <v>494.1</v>
      </c>
      <c r="F8" s="43">
        <f>((([2]CRAFTSMAN!AS8*'[2]MARK UP FOR RETAIL'!$D$11)*'[2]MARK UP FOR RETAIL'!$D$9)*'[2]MARK UP FOR RETAIL'!$D$5)+'[2]MARK UP FOR RETAIL'!$G$5</f>
        <v>664.2</v>
      </c>
      <c r="G8" s="43">
        <f>((([2]CRAFTSMAN!AT8*'[2]MARK UP FOR RETAIL'!$D$11)*'[2]MARK UP FOR RETAIL'!$D$9)*'[2]MARK UP FOR RETAIL'!$D$5)+'[2]MARK UP FOR RETAIL'!$G$5</f>
        <v>866.7</v>
      </c>
      <c r="H8" s="43">
        <f>(([2]CRAFTSMAN!AU8*'[2]MARK UP FOR RETAIL'!$D$10)*'[2]MARK UP FOR RETAIL'!$D$11)*'[2]MARK UP FOR RETAIL'!$D$7</f>
        <v>111.78</v>
      </c>
      <c r="I8" s="43">
        <f>([2]CRAFTSMAN!AV8*'[2]MARK UP FOR RETAIL'!$D$11)*'[2]MARK UP FOR RETAIL'!$D$5</f>
        <v>286.74</v>
      </c>
      <c r="J8" s="390"/>
      <c r="K8" s="423">
        <f>([2]CRAFTSMAN!AX8*'[2]MARK UP FOR RETAIL'!$D$11)*'[2]MARK UP FOR RETAIL'!$D$5</f>
        <v>252.72</v>
      </c>
      <c r="L8" s="424"/>
    </row>
    <row r="9" spans="1:12" ht="15.75">
      <c r="A9" s="58" t="s">
        <v>83</v>
      </c>
      <c r="B9" s="316">
        <v>1</v>
      </c>
      <c r="C9" s="317"/>
      <c r="D9" s="398"/>
      <c r="E9" s="43">
        <f>((([2]CRAFTSMAN!AR9*'[2]MARK UP FOR RETAIL'!$D$11)*'[2]MARK UP FOR RETAIL'!$D$9)*'[2]MARK UP FOR RETAIL'!$D$5)+'[2]MARK UP FOR RETAIL'!$G$5</f>
        <v>545.94000000000005</v>
      </c>
      <c r="F9" s="43">
        <f>((([2]CRAFTSMAN!AS9*'[2]MARK UP FOR RETAIL'!$D$11)*'[2]MARK UP FOR RETAIL'!$D$9)*'[2]MARK UP FOR RETAIL'!$D$5)+'[2]MARK UP FOR RETAIL'!$G$5</f>
        <v>750.06000000000006</v>
      </c>
      <c r="G9" s="43">
        <f>((([2]CRAFTSMAN!AT9*'[2]MARK UP FOR RETAIL'!$D$11)*'[2]MARK UP FOR RETAIL'!$D$9)*'[2]MARK UP FOR RETAIL'!$D$5)+'[2]MARK UP FOR RETAIL'!$G$5</f>
        <v>1023.84</v>
      </c>
      <c r="H9" s="43">
        <f>(([2]CRAFTSMAN!AU9*'[2]MARK UP FOR RETAIL'!$D$10)*'[2]MARK UP FOR RETAIL'!$D$11)*'[2]MARK UP FOR RETAIL'!$D$7</f>
        <v>124.74</v>
      </c>
      <c r="I9" s="43">
        <f>([2]CRAFTSMAN!AV9*'[2]MARK UP FOR RETAIL'!$D$11)*'[2]MARK UP FOR RETAIL'!$D$5</f>
        <v>353.15999999999997</v>
      </c>
      <c r="J9" s="390"/>
      <c r="K9" s="423">
        <f>([2]CRAFTSMAN!AX9*'[2]MARK UP FOR RETAIL'!$D$11)*'[2]MARK UP FOR RETAIL'!$D$5</f>
        <v>296.46000000000004</v>
      </c>
      <c r="L9" s="424"/>
    </row>
    <row r="10" spans="1:12" ht="15.75">
      <c r="A10" s="58" t="s">
        <v>84</v>
      </c>
      <c r="B10" s="316">
        <v>2</v>
      </c>
      <c r="C10" s="317"/>
      <c r="D10" s="398"/>
      <c r="E10" s="43">
        <f>((([2]CRAFTSMAN!AR10*'[2]MARK UP FOR RETAIL'!$D$11)*'[2]MARK UP FOR RETAIL'!$D$9)*'[2]MARK UP FOR RETAIL'!$D$5)+'[2]MARK UP FOR RETAIL'!$G$5</f>
        <v>612.36</v>
      </c>
      <c r="F10" s="43">
        <f>((([2]CRAFTSMAN!AS10*'[2]MARK UP FOR RETAIL'!$D$11)*'[2]MARK UP FOR RETAIL'!$D$9)*'[2]MARK UP FOR RETAIL'!$D$5)+'[2]MARK UP FOR RETAIL'!$G$5</f>
        <v>852.12</v>
      </c>
      <c r="G10" s="43">
        <f>((([2]CRAFTSMAN!AT10*'[2]MARK UP FOR RETAIL'!$D$11)*'[2]MARK UP FOR RETAIL'!$D$9)*'[2]MARK UP FOR RETAIL'!$D$5)+'[2]MARK UP FOR RETAIL'!$G$5</f>
        <v>1184.22</v>
      </c>
      <c r="H10" s="43">
        <f>(([2]CRAFTSMAN!AU10*'[2]MARK UP FOR RETAIL'!$D$10)*'[2]MARK UP FOR RETAIL'!$D$11)*'[2]MARK UP FOR RETAIL'!$D$7</f>
        <v>139.32000000000002</v>
      </c>
      <c r="I10" s="43">
        <f>([2]CRAFTSMAN!AV10*'[2]MARK UP FOR RETAIL'!$D$11)*'[2]MARK UP FOR RETAIL'!$D$5</f>
        <v>413.1</v>
      </c>
      <c r="J10" s="390"/>
      <c r="K10" s="423">
        <f>([2]CRAFTSMAN!AX10*'[2]MARK UP FOR RETAIL'!$D$11)*'[2]MARK UP FOR RETAIL'!$D$5</f>
        <v>356.40000000000003</v>
      </c>
      <c r="L10" s="424"/>
    </row>
    <row r="11" spans="1:12" ht="15.75">
      <c r="A11" s="58" t="s">
        <v>85</v>
      </c>
      <c r="B11" s="316">
        <v>2</v>
      </c>
      <c r="C11" s="317"/>
      <c r="D11" s="398"/>
      <c r="E11" s="43">
        <f>((([2]CRAFTSMAN!AR11*'[2]MARK UP FOR RETAIL'!$D$11)*'[2]MARK UP FOR RETAIL'!$D$9)*'[2]MARK UP FOR RETAIL'!$D$5)+'[2]MARK UP FOR RETAIL'!$G$5</f>
        <v>712.80000000000007</v>
      </c>
      <c r="F11" s="43">
        <f>((([2]CRAFTSMAN!AS11*'[2]MARK UP FOR RETAIL'!$D$11)*'[2]MARK UP FOR RETAIL'!$D$9)*'[2]MARK UP FOR RETAIL'!$D$5)+'[2]MARK UP FOR RETAIL'!$G$5</f>
        <v>989.81999999999994</v>
      </c>
      <c r="G11" s="43">
        <f>((([2]CRAFTSMAN!AT11*'[2]MARK UP FOR RETAIL'!$D$11)*'[2]MARK UP FOR RETAIL'!$D$9)*'[2]MARK UP FOR RETAIL'!$D$5)+'[2]MARK UP FOR RETAIL'!$G$5</f>
        <v>1338.12</v>
      </c>
      <c r="H11" s="43">
        <f>(([2]CRAFTSMAN!AU11*'[2]MARK UP FOR RETAIL'!$D$10)*'[2]MARK UP FOR RETAIL'!$D$11)*'[2]MARK UP FOR RETAIL'!$D$7</f>
        <v>155.51999999999998</v>
      </c>
      <c r="I11" s="43">
        <f>([2]CRAFTSMAN!AV11*'[2]MARK UP FOR RETAIL'!$D$11)*'[2]MARK UP FOR RETAIL'!$D$5</f>
        <v>476.28000000000003</v>
      </c>
      <c r="J11" s="390"/>
      <c r="K11" s="423">
        <f>([2]CRAFTSMAN!AX11*'[2]MARK UP FOR RETAIL'!$D$11)*'[2]MARK UP FOR RETAIL'!$D$5</f>
        <v>484.38000000000005</v>
      </c>
      <c r="L11" s="424"/>
    </row>
    <row r="12" spans="1:12" ht="15.75">
      <c r="A12" s="58" t="s">
        <v>86</v>
      </c>
      <c r="B12" s="316">
        <v>2</v>
      </c>
      <c r="C12" s="317"/>
      <c r="D12" s="398"/>
      <c r="E12" s="43">
        <f>((([2]CRAFTSMAN!AR12*'[2]MARK UP FOR RETAIL'!$D$11)*'[2]MARK UP FOR RETAIL'!$D$9)*'[2]MARK UP FOR RETAIL'!$D$5)+'[2]MARK UP FOR RETAIL'!$G$5</f>
        <v>845.64</v>
      </c>
      <c r="F12" s="43">
        <f>((([2]CRAFTSMAN!AS12*'[2]MARK UP FOR RETAIL'!$D$11)*'[2]MARK UP FOR RETAIL'!$D$9)*'[2]MARK UP FOR RETAIL'!$D$5)+'[2]MARK UP FOR RETAIL'!$G$5</f>
        <v>1151.82</v>
      </c>
      <c r="G12" s="43">
        <f>((([2]CRAFTSMAN!AT12*'[2]MARK UP FOR RETAIL'!$D$11)*'[2]MARK UP FOR RETAIL'!$D$9)*'[2]MARK UP FOR RETAIL'!$D$5)+'[2]MARK UP FOR RETAIL'!$G$5</f>
        <v>1550.34</v>
      </c>
      <c r="H12" s="43">
        <f>(([2]CRAFTSMAN!AU12*'[2]MARK UP FOR RETAIL'!$D$10)*'[2]MARK UP FOR RETAIL'!$D$11)*'[2]MARK UP FOR RETAIL'!$D$7</f>
        <v>171.72</v>
      </c>
      <c r="I12" s="43">
        <f>([2]CRAFTSMAN!AV12*'[2]MARK UP FOR RETAIL'!$D$11)*'[2]MARK UP FOR RETAIL'!$D$5</f>
        <v>542.70000000000005</v>
      </c>
      <c r="J12" s="390"/>
      <c r="K12" s="423">
        <f>([2]CRAFTSMAN!AX12*'[2]MARK UP FOR RETAIL'!$D$11)*'[2]MARK UP FOR RETAIL'!$D$5</f>
        <v>602.64</v>
      </c>
      <c r="L12" s="424"/>
    </row>
    <row r="13" spans="1:12" ht="15.75">
      <c r="A13" s="58" t="s">
        <v>87</v>
      </c>
      <c r="B13" s="316">
        <v>3</v>
      </c>
      <c r="C13" s="317"/>
      <c r="D13" s="398"/>
      <c r="E13" s="43">
        <f>((([2]CRAFTSMAN!AR13*'[2]MARK UP FOR RETAIL'!$D$11)*'[2]MARK UP FOR RETAIL'!$D$9)*'[2]MARK UP FOR RETAIL'!$D$5)+'[2]MARK UP FOR RETAIL'!$G$5</f>
        <v>997.92</v>
      </c>
      <c r="F13" s="43">
        <f>((([2]CRAFTSMAN!AS13*'[2]MARK UP FOR RETAIL'!$D$11)*'[2]MARK UP FOR RETAIL'!$D$9)*'[2]MARK UP FOR RETAIL'!$D$5)+'[2]MARK UP FOR RETAIL'!$G$5</f>
        <v>1336.5</v>
      </c>
      <c r="G13" s="43">
        <f>((([2]CRAFTSMAN!AT13*'[2]MARK UP FOR RETAIL'!$D$11)*'[2]MARK UP FOR RETAIL'!$D$9)*'[2]MARK UP FOR RETAIL'!$D$5)+'[2]MARK UP FOR RETAIL'!$G$5</f>
        <v>1733.4</v>
      </c>
      <c r="H13" s="43">
        <f>(([2]CRAFTSMAN!AU13*'[2]MARK UP FOR RETAIL'!$D$10)*'[2]MARK UP FOR RETAIL'!$D$11)*'[2]MARK UP FOR RETAIL'!$D$7</f>
        <v>187.92</v>
      </c>
      <c r="I13" s="43">
        <f>([2]CRAFTSMAN!AV13*'[2]MARK UP FOR RETAIL'!$D$11)*'[2]MARK UP FOR RETAIL'!$D$5</f>
        <v>604.26</v>
      </c>
      <c r="J13" s="390"/>
      <c r="K13" s="423">
        <f>([2]CRAFTSMAN!AX13*'[2]MARK UP FOR RETAIL'!$D$11)*'[2]MARK UP FOR RETAIL'!$D$5</f>
        <v>729</v>
      </c>
      <c r="L13" s="424"/>
    </row>
    <row r="14" spans="1:12" ht="15.75">
      <c r="A14" s="58" t="s">
        <v>88</v>
      </c>
      <c r="B14" s="316">
        <v>3</v>
      </c>
      <c r="C14" s="317"/>
      <c r="D14" s="398"/>
      <c r="E14" s="43">
        <f>((([2]CRAFTSMAN!AR14*'[2]MARK UP FOR RETAIL'!$D$11)*'[2]MARK UP FOR RETAIL'!$D$9)*'[2]MARK UP FOR RETAIL'!$D$5)+'[2]MARK UP FOR RETAIL'!$G$5</f>
        <v>1158.3000000000002</v>
      </c>
      <c r="F14" s="43">
        <f>((([2]CRAFTSMAN!AS14*'[2]MARK UP FOR RETAIL'!$D$11)*'[2]MARK UP FOR RETAIL'!$D$9)*'[2]MARK UP FOR RETAIL'!$D$5)+'[2]MARK UP FOR RETAIL'!$G$5</f>
        <v>1529.28</v>
      </c>
      <c r="G14" s="43">
        <f>((([2]CRAFTSMAN!AT14*'[2]MARK UP FOR RETAIL'!$D$11)*'[2]MARK UP FOR RETAIL'!$D$9)*'[2]MARK UP FOR RETAIL'!$D$5)+'[2]MARK UP FOR RETAIL'!$G$5</f>
        <v>1968.3000000000002</v>
      </c>
      <c r="H14" s="43">
        <f>(([2]CRAFTSMAN!AU14*'[2]MARK UP FOR RETAIL'!$D$10)*'[2]MARK UP FOR RETAIL'!$D$11)*'[2]MARK UP FOR RETAIL'!$D$7</f>
        <v>200.88</v>
      </c>
      <c r="I14" s="43">
        <f>([2]CRAFTSMAN!AV14*'[2]MARK UP FOR RETAIL'!$D$11)*'[2]MARK UP FOR RETAIL'!$D$5</f>
        <v>667.44</v>
      </c>
      <c r="J14" s="390"/>
      <c r="K14" s="423">
        <f>([2]CRAFTSMAN!AX14*'[2]MARK UP FOR RETAIL'!$D$11)*'[2]MARK UP FOR RETAIL'!$D$5</f>
        <v>863.46</v>
      </c>
      <c r="L14" s="424"/>
    </row>
    <row r="15" spans="1:12" ht="15.75">
      <c r="A15" s="58" t="s">
        <v>89</v>
      </c>
      <c r="B15" s="316">
        <v>4</v>
      </c>
      <c r="C15" s="317"/>
      <c r="D15" s="398"/>
      <c r="E15" s="43">
        <f>((([2]CRAFTSMAN!AR15*'[2]MARK UP FOR RETAIL'!$D$11)*'[2]MARK UP FOR RETAIL'!$D$9)*'[2]MARK UP FOR RETAIL'!$D$5)+'[2]MARK UP FOR RETAIL'!$G$5</f>
        <v>1336.5</v>
      </c>
      <c r="F15" s="43">
        <f>((([2]CRAFTSMAN!AS15*'[2]MARK UP FOR RETAIL'!$D$11)*'[2]MARK UP FOR RETAIL'!$D$9)*'[2]MARK UP FOR RETAIL'!$D$5)+'[2]MARK UP FOR RETAIL'!$G$5</f>
        <v>1735.0200000000002</v>
      </c>
      <c r="G15" s="43">
        <f>((([2]CRAFTSMAN!AT15*'[2]MARK UP FOR RETAIL'!$D$11)*'[2]MARK UP FOR RETAIL'!$D$9)*'[2]MARK UP FOR RETAIL'!$D$5)+'[2]MARK UP FOR RETAIL'!$G$5</f>
        <v>2222.64</v>
      </c>
      <c r="H15" s="43">
        <f>(([2]CRAFTSMAN!AU15*'[2]MARK UP FOR RETAIL'!$D$10)*'[2]MARK UP FOR RETAIL'!$D$11)*'[2]MARK UP FOR RETAIL'!$D$7</f>
        <v>215.46</v>
      </c>
      <c r="I15" s="43">
        <f>([2]CRAFTSMAN!AV15*'[2]MARK UP FOR RETAIL'!$D$11)*'[2]MARK UP FOR RETAIL'!$D$5</f>
        <v>732.24</v>
      </c>
      <c r="J15" s="390"/>
      <c r="K15" s="423">
        <f>([2]CRAFTSMAN!AX15*'[2]MARK UP FOR RETAIL'!$D$11)*'[2]MARK UP FOR RETAIL'!$D$5</f>
        <v>1031.94</v>
      </c>
      <c r="L15" s="424"/>
    </row>
    <row r="16" spans="1:12" ht="15.75">
      <c r="A16" s="58" t="s">
        <v>90</v>
      </c>
      <c r="B16" s="316">
        <v>4</v>
      </c>
      <c r="C16" s="317"/>
      <c r="D16" s="398"/>
      <c r="E16" s="43">
        <f>((([2]CRAFTSMAN!AR16*'[2]MARK UP FOR RETAIL'!$D$11)*'[2]MARK UP FOR RETAIL'!$D$9)*'[2]MARK UP FOR RETAIL'!$D$5)+'[2]MARK UP FOR RETAIL'!$G$5</f>
        <v>1534.1399999999999</v>
      </c>
      <c r="F16" s="43">
        <f>((([2]CRAFTSMAN!AS16*'[2]MARK UP FOR RETAIL'!$D$11)*'[2]MARK UP FOR RETAIL'!$D$9)*'[2]MARK UP FOR RETAIL'!$D$5)+'[2]MARK UP FOR RETAIL'!$G$5</f>
        <v>1965.06</v>
      </c>
      <c r="G16" s="43">
        <f>((([2]CRAFTSMAN!AT16*'[2]MARK UP FOR RETAIL'!$D$11)*'[2]MARK UP FOR RETAIL'!$D$9)*'[2]MARK UP FOR RETAIL'!$D$5)+'[2]MARK UP FOR RETAIL'!$G$5</f>
        <v>2493.1800000000003</v>
      </c>
      <c r="H16" s="43">
        <f>(([2]CRAFTSMAN!AU16*'[2]MARK UP FOR RETAIL'!$D$10)*'[2]MARK UP FOR RETAIL'!$D$11)*'[2]MARK UP FOR RETAIL'!$D$7</f>
        <v>231.66</v>
      </c>
      <c r="I16" s="43">
        <f>([2]CRAFTSMAN!AV16*'[2]MARK UP FOR RETAIL'!$D$11)*'[2]MARK UP FOR RETAIL'!$D$5</f>
        <v>800.28</v>
      </c>
      <c r="J16" s="390"/>
      <c r="K16" s="423">
        <f>([2]CRAFTSMAN!AX16*'[2]MARK UP FOR RETAIL'!$D$11)*'[2]MARK UP FOR RETAIL'!$D$5</f>
        <v>1198.8000000000002</v>
      </c>
      <c r="L16" s="424"/>
    </row>
    <row r="17" spans="1:12" ht="15.75" customHeight="1">
      <c r="A17" s="338" t="s">
        <v>91</v>
      </c>
      <c r="B17" s="339"/>
      <c r="C17" s="339"/>
      <c r="D17" s="340"/>
      <c r="E17" s="335">
        <f>((([2]CRAFTSMAN!AR17*'[2]MARK UP FOR RETAIL'!$D$9)*'[2]MARK UP FOR RETAIL'!$D$11)*'[2]MARK UP FOR RETAIL'!$D$5)</f>
        <v>103.68</v>
      </c>
      <c r="F17" s="336"/>
      <c r="G17" s="337"/>
      <c r="H17" s="43">
        <f>(([2]CRAFTSMAN!AU17*'[2]MARK UP FOR RETAIL'!$D$10)*'[2]MARK UP FOR RETAIL'!$D$11)*'[2]MARK UP FOR RETAIL'!$D$7</f>
        <v>24.3</v>
      </c>
      <c r="I17" s="43" t="s">
        <v>25</v>
      </c>
      <c r="J17" s="390"/>
      <c r="K17" s="423">
        <f>([2]CRAFTSMAN!AX17*'[2]MARK UP FOR RETAIL'!$D$11)*'[2]MARK UP FOR RETAIL'!$D$5</f>
        <v>45.360000000000007</v>
      </c>
      <c r="L17" s="424"/>
    </row>
    <row r="18" spans="1:12" ht="15.75" customHeight="1">
      <c r="A18" s="338" t="s">
        <v>26</v>
      </c>
      <c r="B18" s="339"/>
      <c r="C18" s="339"/>
      <c r="D18" s="340"/>
      <c r="E18" s="335">
        <f>((([2]CRAFTSMAN!AR18*'[2]MARK UP FOR RETAIL'!$D$10)*'[2]MARK UP FOR RETAIL'!$D$11)*'[2]MARK UP FOR RETAIL'!$D$7)</f>
        <v>37.26</v>
      </c>
      <c r="F18" s="336"/>
      <c r="G18" s="337"/>
      <c r="H18" s="43" t="s">
        <v>25</v>
      </c>
      <c r="I18" s="43" t="s">
        <v>25</v>
      </c>
      <c r="J18" s="390"/>
      <c r="K18" s="423">
        <f>([2]CRAFTSMAN!AX18*'[2]MARK UP FOR RETAIL'!$D$11)*'[2]MARK UP FOR RETAIL'!$D$5</f>
        <v>25.92</v>
      </c>
      <c r="L18" s="424"/>
    </row>
    <row r="19" spans="1:12" ht="15.75">
      <c r="A19" s="341" t="s">
        <v>27</v>
      </c>
      <c r="B19" s="342"/>
      <c r="C19" s="342"/>
      <c r="D19" s="343"/>
      <c r="E19" s="18">
        <f>((([2]CRAFTSMAN!AR19*'[2]MARK UP FOR RETAIL'!$D$9)*'[2]MARK UP FOR RETAIL'!$D$11)*'[2]MARK UP FOR RETAIL'!$D$5)</f>
        <v>-55.08</v>
      </c>
      <c r="F19" s="18">
        <f>((([2]CRAFTSMAN!AS19*'[2]MARK UP FOR RETAIL'!$D$9)*'[2]MARK UP FOR RETAIL'!$D$11)*'[2]MARK UP FOR RETAIL'!$D$5)</f>
        <v>-92.339999999999989</v>
      </c>
      <c r="G19" s="18">
        <f>((([2]CRAFTSMAN!AT19*'[2]MARK UP FOR RETAIL'!$D$9)*'[2]MARK UP FOR RETAIL'!$D$11)*'[2]MARK UP FOR RETAIL'!$D$5)</f>
        <v>-100.44</v>
      </c>
      <c r="H19" s="18">
        <f>(([2]CRAFTSMAN!AU19*'[2]MARK UP FOR RETAIL'!$D$10)*'[2]MARK UP FOR RETAIL'!$D$11)*'[2]MARK UP FOR RETAIL'!$D$7</f>
        <v>-16.200000000000003</v>
      </c>
      <c r="I19" s="19"/>
      <c r="J19" s="391"/>
      <c r="K19" s="536">
        <f>([2]CRAFTSMAN!AX19*'[2]MARK UP FOR RETAIL'!$D$11)*'[2]MARK UP FOR RETAIL'!$D$5</f>
        <v>-40.5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.75" thickBot="1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 customHeight="1">
      <c r="A23" s="412" t="s">
        <v>92</v>
      </c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414"/>
    </row>
    <row r="24" spans="1:12" ht="15" customHeight="1">
      <c r="A24" s="415"/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7"/>
    </row>
    <row r="25" spans="1:12" ht="20.25">
      <c r="A25" s="329" t="s">
        <v>29</v>
      </c>
      <c r="B25" s="330"/>
      <c r="C25" s="330"/>
      <c r="D25" s="330"/>
      <c r="E25" s="330"/>
      <c r="F25" s="22"/>
      <c r="G25" s="23"/>
      <c r="H25" s="331" t="s">
        <v>30</v>
      </c>
      <c r="I25" s="331"/>
      <c r="J25" s="331"/>
      <c r="K25" s="331"/>
      <c r="L25" s="332"/>
    </row>
    <row r="26" spans="1:12" ht="20.25">
      <c r="A26" s="329"/>
      <c r="B26" s="330"/>
      <c r="C26" s="330"/>
      <c r="D26" s="330"/>
      <c r="E26" s="330"/>
      <c r="F26" s="22"/>
      <c r="G26" s="24"/>
      <c r="H26" s="333"/>
      <c r="I26" s="333"/>
      <c r="J26" s="333"/>
      <c r="K26" s="333"/>
      <c r="L26" s="334"/>
    </row>
    <row r="27" spans="1:12" ht="15.75">
      <c r="A27" s="25" t="s">
        <v>31</v>
      </c>
      <c r="B27" s="26"/>
      <c r="C27" s="26"/>
      <c r="D27" s="27"/>
      <c r="E27" s="27"/>
      <c r="F27" s="27"/>
      <c r="G27" s="28"/>
      <c r="H27" s="28" t="s">
        <v>32</v>
      </c>
      <c r="I27" s="29"/>
      <c r="J27" s="29"/>
      <c r="K27" s="29"/>
      <c r="L27" s="30"/>
    </row>
    <row r="28" spans="1:12" ht="15.75">
      <c r="A28" s="25" t="s">
        <v>93</v>
      </c>
      <c r="B28" s="26"/>
      <c r="C28" s="26"/>
      <c r="D28" s="27"/>
      <c r="E28" s="27"/>
      <c r="F28" s="27"/>
      <c r="G28" s="28"/>
      <c r="H28" s="28" t="s">
        <v>76</v>
      </c>
      <c r="I28" s="29"/>
      <c r="J28" s="29"/>
      <c r="K28" s="29"/>
      <c r="L28" s="30"/>
    </row>
    <row r="29" spans="1:12" ht="15.75">
      <c r="A29" s="25" t="s">
        <v>35</v>
      </c>
      <c r="B29" s="26"/>
      <c r="C29" s="26"/>
      <c r="D29" s="27"/>
      <c r="E29" s="27"/>
      <c r="F29" s="27"/>
      <c r="G29" s="28"/>
      <c r="H29" s="28" t="s">
        <v>36</v>
      </c>
      <c r="I29" s="29"/>
      <c r="J29" s="29"/>
      <c r="K29" s="29"/>
      <c r="L29" s="30"/>
    </row>
    <row r="30" spans="1:12" ht="15.75">
      <c r="A30" s="25" t="s">
        <v>37</v>
      </c>
      <c r="B30" s="26"/>
      <c r="C30" s="26"/>
      <c r="D30" s="27"/>
      <c r="E30" s="27"/>
      <c r="F30" s="27"/>
      <c r="G30" s="28"/>
      <c r="H30" s="28" t="s">
        <v>38</v>
      </c>
      <c r="I30" s="29"/>
      <c r="J30" s="29"/>
      <c r="K30" s="29"/>
      <c r="L30" s="30"/>
    </row>
    <row r="31" spans="1:12" ht="15.75">
      <c r="A31" s="25"/>
      <c r="B31" s="26"/>
      <c r="C31" s="26"/>
      <c r="D31" s="27"/>
      <c r="E31" s="27"/>
      <c r="F31" s="27"/>
      <c r="G31" s="28"/>
      <c r="H31" s="28" t="s">
        <v>39</v>
      </c>
      <c r="I31" s="29"/>
      <c r="J31" s="29"/>
      <c r="K31" s="29"/>
      <c r="L31" s="30"/>
    </row>
    <row r="32" spans="1:12" ht="15.75">
      <c r="A32" s="352"/>
      <c r="B32" s="367"/>
      <c r="C32" s="367"/>
      <c r="D32" s="367"/>
      <c r="E32" s="367"/>
      <c r="F32" s="27"/>
      <c r="G32" s="28"/>
      <c r="H32" s="28" t="s">
        <v>40</v>
      </c>
      <c r="I32" s="29"/>
      <c r="J32" s="29"/>
      <c r="K32" s="29"/>
      <c r="L32" s="30"/>
    </row>
    <row r="33" spans="1:12" ht="15.75">
      <c r="A33" s="368"/>
      <c r="B33" s="367"/>
      <c r="C33" s="367"/>
      <c r="D33" s="367"/>
      <c r="E33" s="367"/>
      <c r="F33" s="27"/>
      <c r="G33" s="28"/>
      <c r="H33" s="28" t="s">
        <v>41</v>
      </c>
      <c r="I33" s="29"/>
      <c r="J33" s="29"/>
      <c r="K33" s="29"/>
      <c r="L33" s="30"/>
    </row>
    <row r="34" spans="1:12" ht="15" customHeight="1">
      <c r="A34" s="368"/>
      <c r="B34" s="367"/>
      <c r="C34" s="367"/>
      <c r="D34" s="367"/>
      <c r="E34" s="367"/>
      <c r="F34" s="27"/>
      <c r="G34" s="27"/>
      <c r="H34" s="27"/>
      <c r="I34" s="27"/>
      <c r="J34" s="27"/>
      <c r="K34" s="27"/>
      <c r="L34" s="31"/>
    </row>
    <row r="35" spans="1:12" ht="20.25" customHeight="1">
      <c r="A35" s="32"/>
      <c r="B35" s="26"/>
      <c r="C35" s="26"/>
      <c r="D35" s="27"/>
      <c r="E35" s="27"/>
      <c r="F35" s="27"/>
      <c r="G35" s="33"/>
      <c r="H35" s="757"/>
      <c r="I35" s="758"/>
      <c r="J35" s="758"/>
      <c r="K35" s="758"/>
      <c r="L35" s="759"/>
    </row>
    <row r="36" spans="1:12" ht="21" thickBot="1">
      <c r="A36" s="34"/>
      <c r="B36" s="26"/>
      <c r="C36" s="26"/>
      <c r="D36" s="27"/>
      <c r="E36" s="27"/>
      <c r="F36" s="27"/>
      <c r="G36" s="33"/>
      <c r="H36" s="758"/>
      <c r="I36" s="758"/>
      <c r="J36" s="758"/>
      <c r="K36" s="758"/>
      <c r="L36" s="759"/>
    </row>
    <row r="37" spans="1:12" ht="51">
      <c r="A37" s="35" t="s">
        <v>43</v>
      </c>
      <c r="B37" s="354" t="s">
        <v>5</v>
      </c>
      <c r="C37" s="355"/>
      <c r="D37" s="36" t="s">
        <v>6</v>
      </c>
      <c r="E37" s="36" t="s">
        <v>7</v>
      </c>
      <c r="F37" s="37" t="s">
        <v>8</v>
      </c>
      <c r="G37" s="80"/>
      <c r="H37" s="760" t="s">
        <v>506</v>
      </c>
      <c r="I37" s="761"/>
      <c r="J37" s="761"/>
      <c r="K37" s="761"/>
      <c r="L37" s="762"/>
    </row>
    <row r="38" spans="1:12" ht="15.75" customHeight="1">
      <c r="A38" s="59" t="s">
        <v>82</v>
      </c>
      <c r="B38" s="398">
        <v>1</v>
      </c>
      <c r="C38" s="398"/>
      <c r="D38" s="365" t="s">
        <v>81</v>
      </c>
      <c r="E38" s="43">
        <f>((([2]CRAFTSMAN!AR38*'[2]MARK UP FOR RETAIL'!$D$14)*'[2]MARK UP FOR RETAIL'!$D$11)*'[2]MARK UP FOR RETAIL'!$D$5)+'[2]MARK UP FOR RETAIL'!$G$5</f>
        <v>780.84</v>
      </c>
      <c r="F38" s="56">
        <f>((([2]CRAFTSMAN!AS38*'[2]MARK UP FOR RETAIL'!$D$14)*'[2]MARK UP FOR RETAIL'!$D$11)*'[2]MARK UP FOR RETAIL'!$D$5)+'[2]MARK UP FOR RETAIL'!$G$5</f>
        <v>952.56000000000006</v>
      </c>
      <c r="G38" s="39"/>
      <c r="H38" s="344">
        <f>(([2]CRAFTSMAN!AU38*'[2]MARK UP FOR RETAIL'!$D$14)*'[2]MARK UP FOR RETAIL'!$D$11)*'[2]MARK UP FOR RETAIL'!$D$5</f>
        <v>369.35999999999996</v>
      </c>
      <c r="I38" s="336"/>
      <c r="J38" s="336"/>
      <c r="K38" s="336"/>
      <c r="L38" s="345"/>
    </row>
    <row r="39" spans="1:12" ht="15.75">
      <c r="A39" s="59" t="s">
        <v>83</v>
      </c>
      <c r="B39" s="398">
        <v>1</v>
      </c>
      <c r="C39" s="398"/>
      <c r="D39" s="365"/>
      <c r="E39" s="43">
        <f>((([2]CRAFTSMAN!AR39*'[2]MARK UP FOR RETAIL'!$D$14)*'[2]MARK UP FOR RETAIL'!$D$11)*'[2]MARK UP FOR RETAIL'!$D$5)+'[2]MARK UP FOR RETAIL'!$G$5</f>
        <v>868.31999999999994</v>
      </c>
      <c r="F39" s="56">
        <f>((([2]CRAFTSMAN!AS39*'[2]MARK UP FOR RETAIL'!$D$14)*'[2]MARK UP FOR RETAIL'!$D$11)*'[2]MARK UP FOR RETAIL'!$D$5)+'[2]MARK UP FOR RETAIL'!$G$5</f>
        <v>1075.68</v>
      </c>
      <c r="G39" s="39"/>
      <c r="H39" s="344">
        <f>(([2]CRAFTSMAN!AU39*'[2]MARK UP FOR RETAIL'!$D$14)*'[2]MARK UP FOR RETAIL'!$D$11)*'[2]MARK UP FOR RETAIL'!$D$5</f>
        <v>443.88000000000005</v>
      </c>
      <c r="I39" s="336"/>
      <c r="J39" s="336"/>
      <c r="K39" s="336"/>
      <c r="L39" s="345"/>
    </row>
    <row r="40" spans="1:12" ht="15.75">
      <c r="A40" s="59" t="s">
        <v>84</v>
      </c>
      <c r="B40" s="398">
        <v>2</v>
      </c>
      <c r="C40" s="398"/>
      <c r="D40" s="365"/>
      <c r="E40" s="43">
        <f>((([2]CRAFTSMAN!AR40*'[2]MARK UP FOR RETAIL'!$D$14)*'[2]MARK UP FOR RETAIL'!$D$11)*'[2]MARK UP FOR RETAIL'!$D$5)+'[2]MARK UP FOR RETAIL'!$G$5</f>
        <v>981.72</v>
      </c>
      <c r="F40" s="56">
        <f>((([2]CRAFTSMAN!AS40*'[2]MARK UP FOR RETAIL'!$D$14)*'[2]MARK UP FOR RETAIL'!$D$11)*'[2]MARK UP FOR RETAIL'!$D$5)+'[2]MARK UP FOR RETAIL'!$G$5</f>
        <v>1224.72</v>
      </c>
      <c r="G40" s="39"/>
      <c r="H40" s="344">
        <f>(([2]CRAFTSMAN!AU40*'[2]MARK UP FOR RETAIL'!$D$14)*'[2]MARK UP FOR RETAIL'!$D$11)*'[2]MARK UP FOR RETAIL'!$D$5</f>
        <v>536.22</v>
      </c>
      <c r="I40" s="336"/>
      <c r="J40" s="336"/>
      <c r="K40" s="336"/>
      <c r="L40" s="345"/>
    </row>
    <row r="41" spans="1:12" ht="15.75">
      <c r="A41" s="59" t="s">
        <v>85</v>
      </c>
      <c r="B41" s="316">
        <v>2</v>
      </c>
      <c r="C41" s="317"/>
      <c r="D41" s="365"/>
      <c r="E41" s="43">
        <f>((([2]CRAFTSMAN!AR41*'[2]MARK UP FOR RETAIL'!$D$14)*'[2]MARK UP FOR RETAIL'!$D$11)*'[2]MARK UP FOR RETAIL'!$D$5)+'[2]MARK UP FOR RETAIL'!$G$5</f>
        <v>1148.58</v>
      </c>
      <c r="F41" s="56">
        <f>((([2]CRAFTSMAN!AS41*'[2]MARK UP FOR RETAIL'!$D$14)*'[2]MARK UP FOR RETAIL'!$D$11)*'[2]MARK UP FOR RETAIL'!$D$5)+'[2]MARK UP FOR RETAIL'!$G$5</f>
        <v>1427.2200000000003</v>
      </c>
      <c r="G41" s="39"/>
      <c r="H41" s="344">
        <f>(([2]CRAFTSMAN!AU41*'[2]MARK UP FOR RETAIL'!$D$14)*'[2]MARK UP FOR RETAIL'!$D$11)*'[2]MARK UP FOR RETAIL'!$D$5</f>
        <v>706.31999999999994</v>
      </c>
      <c r="I41" s="336"/>
      <c r="J41" s="336"/>
      <c r="K41" s="336"/>
      <c r="L41" s="345"/>
    </row>
    <row r="42" spans="1:12" ht="16.5" thickBot="1">
      <c r="A42" s="60" t="s">
        <v>86</v>
      </c>
      <c r="B42" s="418">
        <v>2</v>
      </c>
      <c r="C42" s="418"/>
      <c r="D42" s="366"/>
      <c r="E42" s="44">
        <f>((([2]CRAFTSMAN!AR42*'[2]MARK UP FOR RETAIL'!$D$14)*'[2]MARK UP FOR RETAIL'!$D$11)*'[2]MARK UP FOR RETAIL'!$D$5)+'[2]MARK UP FOR RETAIL'!$G$5</f>
        <v>1312.2</v>
      </c>
      <c r="F42" s="57">
        <f>((([2]CRAFTSMAN!AS42*'[2]MARK UP FOR RETAIL'!$D$14)*'[2]MARK UP FOR RETAIL'!$D$11)*'[2]MARK UP FOR RETAIL'!$D$5)+'[2]MARK UP FOR RETAIL'!$G$5</f>
        <v>1621.6200000000001</v>
      </c>
      <c r="G42" s="41"/>
      <c r="H42" s="348">
        <f>(([2]CRAFTSMAN!AU42*'[2]MARK UP FOR RETAIL'!$D$14)*'[2]MARK UP FOR RETAIL'!$D$11)*'[2]MARK UP FOR RETAIL'!$D$5</f>
        <v>856.98</v>
      </c>
      <c r="I42" s="349"/>
      <c r="J42" s="349"/>
      <c r="K42" s="349"/>
      <c r="L42" s="350"/>
    </row>
  </sheetData>
  <mergeCells count="54">
    <mergeCell ref="H42:L42"/>
    <mergeCell ref="K17:L17"/>
    <mergeCell ref="K19:L19"/>
    <mergeCell ref="H41:L41"/>
    <mergeCell ref="H40:L40"/>
    <mergeCell ref="H39:L39"/>
    <mergeCell ref="H38:L38"/>
    <mergeCell ref="H37:L37"/>
    <mergeCell ref="K12:L12"/>
    <mergeCell ref="K8:L8"/>
    <mergeCell ref="K7:L7"/>
    <mergeCell ref="K6:L6"/>
    <mergeCell ref="K16:L16"/>
    <mergeCell ref="K15:L15"/>
    <mergeCell ref="K14:L14"/>
    <mergeCell ref="K13:L13"/>
    <mergeCell ref="K11:L11"/>
    <mergeCell ref="K10:L10"/>
    <mergeCell ref="K9:L9"/>
    <mergeCell ref="B40:C40"/>
    <mergeCell ref="B38:C38"/>
    <mergeCell ref="D38:D42"/>
    <mergeCell ref="B39:C39"/>
    <mergeCell ref="B41:C41"/>
    <mergeCell ref="B42:C42"/>
    <mergeCell ref="B37:C37"/>
    <mergeCell ref="B15:C15"/>
    <mergeCell ref="B16:C16"/>
    <mergeCell ref="A17:D17"/>
    <mergeCell ref="A18:D18"/>
    <mergeCell ref="E18:G18"/>
    <mergeCell ref="A19:D19"/>
    <mergeCell ref="A23:L24"/>
    <mergeCell ref="E17:G17"/>
    <mergeCell ref="H25:L26"/>
    <mergeCell ref="A32:E34"/>
    <mergeCell ref="H35:L36"/>
    <mergeCell ref="K18:L18"/>
    <mergeCell ref="B14:C14"/>
    <mergeCell ref="A25:E26"/>
    <mergeCell ref="A1:L1"/>
    <mergeCell ref="A3:D5"/>
    <mergeCell ref="E4:G5"/>
    <mergeCell ref="K4:L5"/>
    <mergeCell ref="B6:C6"/>
    <mergeCell ref="J6:J19"/>
    <mergeCell ref="B7:C7"/>
    <mergeCell ref="D7:D16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3" workbookViewId="0">
      <selection sqref="A1:L43"/>
    </sheetView>
  </sheetViews>
  <sheetFormatPr defaultRowHeight="15"/>
  <cols>
    <col min="7" max="7" width="11.28515625" customWidth="1"/>
  </cols>
  <sheetData>
    <row r="1" spans="1:12" ht="45.75">
      <c r="A1" s="400" t="s">
        <v>94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2"/>
    </row>
    <row r="2" spans="1:12" ht="15" customHeight="1">
      <c r="A2" s="403" t="s">
        <v>1</v>
      </c>
      <c r="B2" s="404"/>
      <c r="C2" s="404"/>
      <c r="D2" s="404"/>
      <c r="E2" s="13"/>
      <c r="F2" s="13"/>
      <c r="G2" s="13"/>
      <c r="H2" s="13"/>
      <c r="I2" s="13"/>
      <c r="J2" s="13"/>
      <c r="K2" s="13"/>
      <c r="L2" s="13"/>
    </row>
    <row r="3" spans="1:12" ht="15" customHeight="1">
      <c r="A3" s="404"/>
      <c r="B3" s="404"/>
      <c r="C3" s="404"/>
      <c r="D3" s="404"/>
      <c r="E3" s="303" t="s">
        <v>2</v>
      </c>
      <c r="F3" s="304"/>
      <c r="G3" s="305"/>
      <c r="H3" s="13"/>
      <c r="I3" s="13"/>
      <c r="J3" s="13"/>
      <c r="K3" s="309"/>
      <c r="L3" s="410"/>
    </row>
    <row r="4" spans="1:12" ht="15" customHeight="1">
      <c r="A4" s="405"/>
      <c r="B4" s="405"/>
      <c r="C4" s="405"/>
      <c r="D4" s="405"/>
      <c r="E4" s="306"/>
      <c r="F4" s="307"/>
      <c r="G4" s="308"/>
      <c r="H4" s="14"/>
      <c r="I4" s="14"/>
      <c r="J4" s="14"/>
      <c r="K4" s="411"/>
      <c r="L4" s="411"/>
    </row>
    <row r="5" spans="1:12" ht="51">
      <c r="A5" s="15" t="s">
        <v>43</v>
      </c>
      <c r="B5" s="311" t="s">
        <v>5</v>
      </c>
      <c r="C5" s="312"/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16" t="s">
        <v>47</v>
      </c>
      <c r="J5" s="313"/>
      <c r="K5" s="755" t="s">
        <v>506</v>
      </c>
      <c r="L5" s="756"/>
    </row>
    <row r="6" spans="1:12" ht="29.25" customHeight="1">
      <c r="A6" s="62" t="s">
        <v>500</v>
      </c>
      <c r="B6" s="316">
        <v>0</v>
      </c>
      <c r="C6" s="317"/>
      <c r="D6" s="318" t="s">
        <v>81</v>
      </c>
      <c r="E6" s="43">
        <f>((('[2]HIGH EAVE'!AR6*'[2]MARK UP FOR RETAIL'!$D$11)*'[2]MARK UP FOR RETAIL'!$D$9)*'[2]MARK UP FOR RETAIL'!$D$5)+'[2]MARK UP FOR RETAIL'!$G$5</f>
        <v>473.04</v>
      </c>
      <c r="F6" s="43">
        <f>((('[2]HIGH EAVE'!AS6*'[2]MARK UP FOR RETAIL'!$D$11)*'[2]MARK UP FOR RETAIL'!$D$9)*'[2]MARK UP FOR RETAIL'!$D$5)+'[2]MARK UP FOR RETAIL'!$G$5</f>
        <v>604.26</v>
      </c>
      <c r="G6" s="43">
        <f>((('[2]HIGH EAVE'!AT6*'[2]MARK UP FOR RETAIL'!$D$11)*'[2]MARK UP FOR RETAIL'!$D$9)*'[2]MARK UP FOR RETAIL'!$D$5)+'[2]MARK UP FOR RETAIL'!$G$5</f>
        <v>813.24</v>
      </c>
      <c r="H6" s="43">
        <f>(('[2]HIGH EAVE'!AU6*'[2]MARK UP FOR RETAIL'!$D$10)*'[2]MARK UP FOR RETAIL'!$D$11)*'[2]MARK UP FOR RETAIL'!$D$7</f>
        <v>103.68</v>
      </c>
      <c r="I6" s="43">
        <f>('[2]HIGH EAVE'!AV6*'[2]MARK UP FOR RETAIL'!$D$11)*'[2]MARK UP FOR RETAIL'!$D$5</f>
        <v>126.36</v>
      </c>
      <c r="J6" s="314"/>
      <c r="K6" s="423">
        <f>('[2]HIGH EAVE'!AX6*'[2]MARK UP FOR RETAIL'!$D$11)*'[2]MARK UP FOR RETAIL'!$D$5</f>
        <v>231.66</v>
      </c>
      <c r="L6" s="424"/>
    </row>
    <row r="7" spans="1:12" ht="15.75">
      <c r="A7" s="58" t="s">
        <v>82</v>
      </c>
      <c r="B7" s="316">
        <v>1</v>
      </c>
      <c r="C7" s="317"/>
      <c r="D7" s="319"/>
      <c r="E7" s="43">
        <f>((('[2]HIGH EAVE'!AR7*'[2]MARK UP FOR RETAIL'!$D$11)*'[2]MARK UP FOR RETAIL'!$D$9)*'[2]MARK UP FOR RETAIL'!$D$5)+'[2]MARK UP FOR RETAIL'!$G$5</f>
        <v>562.14</v>
      </c>
      <c r="F7" s="43">
        <f>((('[2]HIGH EAVE'!AS7*'[2]MARK UP FOR RETAIL'!$D$11)*'[2]MARK UP FOR RETAIL'!$D$9)*'[2]MARK UP FOR RETAIL'!$D$5)+'[2]MARK UP FOR RETAIL'!$G$5</f>
        <v>738.71999999999991</v>
      </c>
      <c r="G7" s="43">
        <f>((('[2]HIGH EAVE'!AT7*'[2]MARK UP FOR RETAIL'!$D$11)*'[2]MARK UP FOR RETAIL'!$D$9)*'[2]MARK UP FOR RETAIL'!$D$5)+'[2]MARK UP FOR RETAIL'!$G$5</f>
        <v>983.34</v>
      </c>
      <c r="H7" s="43">
        <f>(('[2]HIGH EAVE'!AU7*'[2]MARK UP FOR RETAIL'!$D$10)*'[2]MARK UP FOR RETAIL'!$D$11)*'[2]MARK UP FOR RETAIL'!$D$7</f>
        <v>126.36</v>
      </c>
      <c r="I7" s="43">
        <f>('[2]HIGH EAVE'!AV7*'[2]MARK UP FOR RETAIL'!$D$11)*'[2]MARK UP FOR RETAIL'!$D$5</f>
        <v>286.74</v>
      </c>
      <c r="J7" s="314"/>
      <c r="K7" s="423">
        <f>('[2]HIGH EAVE'!AX7*'[2]MARK UP FOR RETAIL'!$D$11)*'[2]MARK UP FOR RETAIL'!$D$5</f>
        <v>293.22000000000003</v>
      </c>
      <c r="L7" s="424"/>
    </row>
    <row r="8" spans="1:12" ht="15.75">
      <c r="A8" s="58" t="s">
        <v>83</v>
      </c>
      <c r="B8" s="316">
        <v>1</v>
      </c>
      <c r="C8" s="317"/>
      <c r="D8" s="319"/>
      <c r="E8" s="43">
        <f>((('[2]HIGH EAVE'!AR8*'[2]MARK UP FOR RETAIL'!$D$11)*'[2]MARK UP FOR RETAIL'!$D$9)*'[2]MARK UP FOR RETAIL'!$D$5)+'[2]MARK UP FOR RETAIL'!$G$5</f>
        <v>613.98</v>
      </c>
      <c r="F8" s="43">
        <f>((('[2]HIGH EAVE'!AS8*'[2]MARK UP FOR RETAIL'!$D$11)*'[2]MARK UP FOR RETAIL'!$D$9)*'[2]MARK UP FOR RETAIL'!$D$5)+'[2]MARK UP FOR RETAIL'!$G$5</f>
        <v>831.06000000000006</v>
      </c>
      <c r="G8" s="43">
        <f>((('[2]HIGH EAVE'!AT8*'[2]MARK UP FOR RETAIL'!$D$11)*'[2]MARK UP FOR RETAIL'!$D$9)*'[2]MARK UP FOR RETAIL'!$D$5)+'[2]MARK UP FOR RETAIL'!$G$5</f>
        <v>1151.82</v>
      </c>
      <c r="H8" s="43">
        <f>(('[2]HIGH EAVE'!AU8*'[2]MARK UP FOR RETAIL'!$D$10)*'[2]MARK UP FOR RETAIL'!$D$11)*'[2]MARK UP FOR RETAIL'!$D$7</f>
        <v>149.04</v>
      </c>
      <c r="I8" s="43">
        <f>('[2]HIGH EAVE'!AV8*'[2]MARK UP FOR RETAIL'!$D$11)*'[2]MARK UP FOR RETAIL'!$D$5</f>
        <v>353.15999999999997</v>
      </c>
      <c r="J8" s="314"/>
      <c r="K8" s="423">
        <f>('[2]HIGH EAVE'!AX8*'[2]MARK UP FOR RETAIL'!$D$11)*'[2]MARK UP FOR RETAIL'!$D$5</f>
        <v>361.26</v>
      </c>
      <c r="L8" s="424"/>
    </row>
    <row r="9" spans="1:12" ht="15.75">
      <c r="A9" s="58" t="s">
        <v>84</v>
      </c>
      <c r="B9" s="316">
        <v>2</v>
      </c>
      <c r="C9" s="317"/>
      <c r="D9" s="319"/>
      <c r="E9" s="43">
        <f>((('[2]HIGH EAVE'!AR9*'[2]MARK UP FOR RETAIL'!$D$11)*'[2]MARK UP FOR RETAIL'!$D$9)*'[2]MARK UP FOR RETAIL'!$D$5)+'[2]MARK UP FOR RETAIL'!$G$5</f>
        <v>699.84</v>
      </c>
      <c r="F9" s="43">
        <f>((('[2]HIGH EAVE'!AS9*'[2]MARK UP FOR RETAIL'!$D$11)*'[2]MARK UP FOR RETAIL'!$D$9)*'[2]MARK UP FOR RETAIL'!$D$5)+'[2]MARK UP FOR RETAIL'!$G$5</f>
        <v>947.7</v>
      </c>
      <c r="G9" s="43">
        <f>((('[2]HIGH EAVE'!AT9*'[2]MARK UP FOR RETAIL'!$D$11)*'[2]MARK UP FOR RETAIL'!$D$9)*'[2]MARK UP FOR RETAIL'!$D$5)+'[2]MARK UP FOR RETAIL'!$G$5</f>
        <v>1339.74</v>
      </c>
      <c r="H9" s="43">
        <f>(('[2]HIGH EAVE'!AU9*'[2]MARK UP FOR RETAIL'!$D$10)*'[2]MARK UP FOR RETAIL'!$D$11)*'[2]MARK UP FOR RETAIL'!$D$7</f>
        <v>168.48000000000002</v>
      </c>
      <c r="I9" s="43">
        <f>('[2]HIGH EAVE'!AV9*'[2]MARK UP FOR RETAIL'!$D$11)*'[2]MARK UP FOR RETAIL'!$D$5</f>
        <v>413.1</v>
      </c>
      <c r="J9" s="314"/>
      <c r="K9" s="423">
        <f>('[2]HIGH EAVE'!AX9*'[2]MARK UP FOR RETAIL'!$D$11)*'[2]MARK UP FOR RETAIL'!$D$5</f>
        <v>416.34</v>
      </c>
      <c r="L9" s="424"/>
    </row>
    <row r="10" spans="1:12" ht="15.75">
      <c r="A10" s="58" t="s">
        <v>85</v>
      </c>
      <c r="B10" s="316">
        <v>2</v>
      </c>
      <c r="C10" s="317"/>
      <c r="D10" s="319"/>
      <c r="E10" s="43">
        <f>((('[2]HIGH EAVE'!AR10*'[2]MARK UP FOR RETAIL'!$D$11)*'[2]MARK UP FOR RETAIL'!$D$9)*'[2]MARK UP FOR RETAIL'!$D$5)+'[2]MARK UP FOR RETAIL'!$G$5</f>
        <v>803.52</v>
      </c>
      <c r="F10" s="43">
        <f>((('[2]HIGH EAVE'!AS10*'[2]MARK UP FOR RETAIL'!$D$11)*'[2]MARK UP FOR RETAIL'!$D$9)*'[2]MARK UP FOR RETAIL'!$D$5)+'[2]MARK UP FOR RETAIL'!$G$5</f>
        <v>1093.5</v>
      </c>
      <c r="G10" s="43">
        <f>((('[2]HIGH EAVE'!AT10*'[2]MARK UP FOR RETAIL'!$D$11)*'[2]MARK UP FOR RETAIL'!$D$9)*'[2]MARK UP FOR RETAIL'!$D$5)+'[2]MARK UP FOR RETAIL'!$G$5</f>
        <v>1504.98</v>
      </c>
      <c r="H10" s="43">
        <f>(('[2]HIGH EAVE'!AU10*'[2]MARK UP FOR RETAIL'!$D$10)*'[2]MARK UP FOR RETAIL'!$D$11)*'[2]MARK UP FOR RETAIL'!$D$7</f>
        <v>181.44000000000003</v>
      </c>
      <c r="I10" s="43">
        <f>('[2]HIGH EAVE'!AV10*'[2]MARK UP FOR RETAIL'!$D$11)*'[2]MARK UP FOR RETAIL'!$D$5</f>
        <v>476.28000000000003</v>
      </c>
      <c r="J10" s="314"/>
      <c r="K10" s="423">
        <f>('[2]HIGH EAVE'!AX10*'[2]MARK UP FOR RETAIL'!$D$11)*'[2]MARK UP FOR RETAIL'!$D$5</f>
        <v>550.80000000000007</v>
      </c>
      <c r="L10" s="424"/>
    </row>
    <row r="11" spans="1:12" ht="15.75">
      <c r="A11" s="58" t="s">
        <v>86</v>
      </c>
      <c r="B11" s="316">
        <v>2</v>
      </c>
      <c r="C11" s="317"/>
      <c r="D11" s="319"/>
      <c r="E11" s="43">
        <f>((('[2]HIGH EAVE'!AR11*'[2]MARK UP FOR RETAIL'!$D$11)*'[2]MARK UP FOR RETAIL'!$D$9)*'[2]MARK UP FOR RETAIL'!$D$5)+'[2]MARK UP FOR RETAIL'!$G$5</f>
        <v>946.08</v>
      </c>
      <c r="F11" s="43">
        <f>((('[2]HIGH EAVE'!AS11*'[2]MARK UP FOR RETAIL'!$D$11)*'[2]MARK UP FOR RETAIL'!$D$9)*'[2]MARK UP FOR RETAIL'!$D$5)+'[2]MARK UP FOR RETAIL'!$G$5</f>
        <v>1271.7</v>
      </c>
      <c r="G11" s="43">
        <f>((('[2]HIGH EAVE'!AT11*'[2]MARK UP FOR RETAIL'!$D$11)*'[2]MARK UP FOR RETAIL'!$D$9)*'[2]MARK UP FOR RETAIL'!$D$5)+'[2]MARK UP FOR RETAIL'!$G$5</f>
        <v>1741.5000000000002</v>
      </c>
      <c r="H11" s="43">
        <f>(('[2]HIGH EAVE'!AU11*'[2]MARK UP FOR RETAIL'!$D$10)*'[2]MARK UP FOR RETAIL'!$D$11)*'[2]MARK UP FOR RETAIL'!$D$7</f>
        <v>192.78</v>
      </c>
      <c r="I11" s="43">
        <f>('[2]HIGH EAVE'!AV11*'[2]MARK UP FOR RETAIL'!$D$11)*'[2]MARK UP FOR RETAIL'!$D$5</f>
        <v>542.70000000000005</v>
      </c>
      <c r="J11" s="314"/>
      <c r="K11" s="423">
        <f>('[2]HIGH EAVE'!AX11*'[2]MARK UP FOR RETAIL'!$D$11)*'[2]MARK UP FOR RETAIL'!$D$5</f>
        <v>680.40000000000009</v>
      </c>
      <c r="L11" s="424"/>
    </row>
    <row r="12" spans="1:12" ht="15.75">
      <c r="A12" s="58" t="s">
        <v>87</v>
      </c>
      <c r="B12" s="316">
        <v>3</v>
      </c>
      <c r="C12" s="317"/>
      <c r="D12" s="319"/>
      <c r="E12" s="43">
        <f>((('[2]HIGH EAVE'!AR12*'[2]MARK UP FOR RETAIL'!$D$11)*'[2]MARK UP FOR RETAIL'!$D$9)*'[2]MARK UP FOR RETAIL'!$D$5)+'[2]MARK UP FOR RETAIL'!$G$5</f>
        <v>1109.7</v>
      </c>
      <c r="F12" s="43">
        <f>((('[2]HIGH EAVE'!AS12*'[2]MARK UP FOR RETAIL'!$D$11)*'[2]MARK UP FOR RETAIL'!$D$9)*'[2]MARK UP FOR RETAIL'!$D$5)+'[2]MARK UP FOR RETAIL'!$G$5</f>
        <v>1479.06</v>
      </c>
      <c r="G12" s="43">
        <f>((('[2]HIGH EAVE'!AT12*'[2]MARK UP FOR RETAIL'!$D$11)*'[2]MARK UP FOR RETAIL'!$D$9)*'[2]MARK UP FOR RETAIL'!$D$5)+'[2]MARK UP FOR RETAIL'!$G$5</f>
        <v>2003.94</v>
      </c>
      <c r="H12" s="43">
        <f>(('[2]HIGH EAVE'!AU12*'[2]MARK UP FOR RETAIL'!$D$10)*'[2]MARK UP FOR RETAIL'!$D$11)*'[2]MARK UP FOR RETAIL'!$D$7</f>
        <v>210.60000000000002</v>
      </c>
      <c r="I12" s="43">
        <f>('[2]HIGH EAVE'!AV12*'[2]MARK UP FOR RETAIL'!$D$11)*'[2]MARK UP FOR RETAIL'!$D$5</f>
        <v>604.26</v>
      </c>
      <c r="J12" s="314"/>
      <c r="K12" s="423">
        <f>('[2]HIGH EAVE'!AX12*'[2]MARK UP FOR RETAIL'!$D$11)*'[2]MARK UP FOR RETAIL'!$D$5</f>
        <v>808.38</v>
      </c>
      <c r="L12" s="424"/>
    </row>
    <row r="13" spans="1:12" ht="15.75">
      <c r="A13" s="58" t="s">
        <v>88</v>
      </c>
      <c r="B13" s="316">
        <v>3</v>
      </c>
      <c r="C13" s="317"/>
      <c r="D13" s="319"/>
      <c r="E13" s="43">
        <f>((('[2]HIGH EAVE'!AR13*'[2]MARK UP FOR RETAIL'!$D$11)*'[2]MARK UP FOR RETAIL'!$D$9)*'[2]MARK UP FOR RETAIL'!$D$5)+'[2]MARK UP FOR RETAIL'!$G$5</f>
        <v>1263.6000000000001</v>
      </c>
      <c r="F13" s="43">
        <f>((('[2]HIGH EAVE'!AS13*'[2]MARK UP FOR RETAIL'!$D$11)*'[2]MARK UP FOR RETAIL'!$D$9)*'[2]MARK UP FOR RETAIL'!$D$5)+'[2]MARK UP FOR RETAIL'!$G$5</f>
        <v>1673.46</v>
      </c>
      <c r="G13" s="43">
        <f>((('[2]HIGH EAVE'!AT13*'[2]MARK UP FOR RETAIL'!$D$11)*'[2]MARK UP FOR RETAIL'!$D$9)*'[2]MARK UP FOR RETAIL'!$D$5)+'[2]MARK UP FOR RETAIL'!$G$5</f>
        <v>2195.1000000000004</v>
      </c>
      <c r="H13" s="43">
        <f>(('[2]HIGH EAVE'!AU13*'[2]MARK UP FOR RETAIL'!$D$10)*'[2]MARK UP FOR RETAIL'!$D$11)*'[2]MARK UP FOR RETAIL'!$D$7</f>
        <v>226.8</v>
      </c>
      <c r="I13" s="43">
        <f>('[2]HIGH EAVE'!AV13*'[2]MARK UP FOR RETAIL'!$D$11)*'[2]MARK UP FOR RETAIL'!$D$5</f>
        <v>667.44</v>
      </c>
      <c r="J13" s="314"/>
      <c r="K13" s="423">
        <f>('[2]HIGH EAVE'!AX13*'[2]MARK UP FOR RETAIL'!$D$11)*'[2]MARK UP FOR RETAIL'!$D$5</f>
        <v>947.7</v>
      </c>
      <c r="L13" s="424"/>
    </row>
    <row r="14" spans="1:12" ht="15.75">
      <c r="A14" s="58" t="s">
        <v>89</v>
      </c>
      <c r="B14" s="316">
        <v>4</v>
      </c>
      <c r="C14" s="317"/>
      <c r="D14" s="319"/>
      <c r="E14" s="43">
        <f>((('[2]HIGH EAVE'!AR14*'[2]MARK UP FOR RETAIL'!$D$11)*'[2]MARK UP FOR RETAIL'!$D$9)*'[2]MARK UP FOR RETAIL'!$D$5)+'[2]MARK UP FOR RETAIL'!$G$5</f>
        <v>1432.08</v>
      </c>
      <c r="F14" s="43">
        <f>((('[2]HIGH EAVE'!AS14*'[2]MARK UP FOR RETAIL'!$D$11)*'[2]MARK UP FOR RETAIL'!$D$9)*'[2]MARK UP FOR RETAIL'!$D$5)+'[2]MARK UP FOR RETAIL'!$G$5</f>
        <v>1885.68</v>
      </c>
      <c r="G14" s="43">
        <f>((('[2]HIGH EAVE'!AT14*'[2]MARK UP FOR RETAIL'!$D$11)*'[2]MARK UP FOR RETAIL'!$D$9)*'[2]MARK UP FOR RETAIL'!$D$5)+'[2]MARK UP FOR RETAIL'!$G$5</f>
        <v>2455.92</v>
      </c>
      <c r="H14" s="43">
        <f>(('[2]HIGH EAVE'!AU14*'[2]MARK UP FOR RETAIL'!$D$10)*'[2]MARK UP FOR RETAIL'!$D$11)*'[2]MARK UP FOR RETAIL'!$D$7</f>
        <v>238.14000000000001</v>
      </c>
      <c r="I14" s="43">
        <f>('[2]HIGH EAVE'!AV14*'[2]MARK UP FOR RETAIL'!$D$11)*'[2]MARK UP FOR RETAIL'!$D$5</f>
        <v>732.24</v>
      </c>
      <c r="J14" s="314"/>
      <c r="K14" s="423">
        <f>('[2]HIGH EAVE'!AX14*'[2]MARK UP FOR RETAIL'!$D$11)*'[2]MARK UP FOR RETAIL'!$D$5</f>
        <v>1112.94</v>
      </c>
      <c r="L14" s="424"/>
    </row>
    <row r="15" spans="1:12" ht="15.75">
      <c r="A15" s="61" t="s">
        <v>90</v>
      </c>
      <c r="B15" s="362">
        <v>4</v>
      </c>
      <c r="C15" s="363"/>
      <c r="D15" s="319"/>
      <c r="E15" s="43">
        <f>((('[2]HIGH EAVE'!AR15*'[2]MARK UP FOR RETAIL'!$D$11)*'[2]MARK UP FOR RETAIL'!$D$9)*'[2]MARK UP FOR RETAIL'!$D$5)+'[2]MARK UP FOR RETAIL'!$G$5</f>
        <v>1636.2</v>
      </c>
      <c r="F15" s="43">
        <f>((('[2]HIGH EAVE'!AS15*'[2]MARK UP FOR RETAIL'!$D$11)*'[2]MARK UP FOR RETAIL'!$D$9)*'[2]MARK UP FOR RETAIL'!$D$5)+'[2]MARK UP FOR RETAIL'!$G$5</f>
        <v>2136.7800000000002</v>
      </c>
      <c r="G15" s="43">
        <f>((('[2]HIGH EAVE'!AT15*'[2]MARK UP FOR RETAIL'!$D$11)*'[2]MARK UP FOR RETAIL'!$D$9)*'[2]MARK UP FOR RETAIL'!$D$5)+'[2]MARK UP FOR RETAIL'!$G$5</f>
        <v>2758.86</v>
      </c>
      <c r="H15" s="43">
        <f>(('[2]HIGH EAVE'!AU15*'[2]MARK UP FOR RETAIL'!$D$10)*'[2]MARK UP FOR RETAIL'!$D$11)*'[2]MARK UP FOR RETAIL'!$D$7</f>
        <v>255.96</v>
      </c>
      <c r="I15" s="43">
        <f>('[2]HIGH EAVE'!AV15*'[2]MARK UP FOR RETAIL'!$D$11)*'[2]MARK UP FOR RETAIL'!$D$5</f>
        <v>800.28</v>
      </c>
      <c r="J15" s="314"/>
      <c r="K15" s="423">
        <f>('[2]HIGH EAVE'!AX15*'[2]MARK UP FOR RETAIL'!$D$11)*'[2]MARK UP FOR RETAIL'!$D$5</f>
        <v>1286.28</v>
      </c>
      <c r="L15" s="424"/>
    </row>
    <row r="16" spans="1:12" ht="15.75" customHeight="1">
      <c r="A16" s="419" t="s">
        <v>95</v>
      </c>
      <c r="B16" s="419"/>
      <c r="C16" s="419"/>
      <c r="D16" s="419"/>
      <c r="E16" s="335">
        <f>((('[2]HIGH EAVE'!AR16*'[2]MARK UP FOR RETAIL'!$D$9)*'[2]MARK UP FOR RETAIL'!$D$11)*'[2]MARK UP FOR RETAIL'!$D$5)</f>
        <v>103.68</v>
      </c>
      <c r="F16" s="336"/>
      <c r="G16" s="337"/>
      <c r="H16" s="43">
        <f>(('[2]HIGH EAVE'!AU16*'[2]MARK UP FOR RETAIL'!$D$10)*'[2]MARK UP FOR RETAIL'!$D$11)*'[2]MARK UP FOR RETAIL'!$D$7</f>
        <v>25.92</v>
      </c>
      <c r="I16" s="42" t="s">
        <v>25</v>
      </c>
      <c r="J16" s="314"/>
      <c r="K16" s="423">
        <f>('[2]HIGH EAVE'!AX16*'[2]MARK UP FOR RETAIL'!$D$11)*'[2]MARK UP FOR RETAIL'!$D$5</f>
        <v>45.360000000000007</v>
      </c>
      <c r="L16" s="424"/>
    </row>
    <row r="17" spans="1:12" ht="15.75" customHeight="1">
      <c r="A17" s="419" t="s">
        <v>96</v>
      </c>
      <c r="B17" s="419"/>
      <c r="C17" s="419"/>
      <c r="D17" s="419"/>
      <c r="E17" s="43">
        <f>((('[2]HIGH EAVE'!AR17*'[2]MARK UP FOR RETAIL'!$D$9)*'[2]MARK UP FOR RETAIL'!$D$11)*'[2]MARK UP FOR RETAIL'!$D$5)</f>
        <v>217.07999999999998</v>
      </c>
      <c r="F17" s="43">
        <f>((('[2]HIGH EAVE'!AS17*'[2]MARK UP FOR RETAIL'!$D$9)*'[2]MARK UP FOR RETAIL'!$D$11)*'[2]MARK UP FOR RETAIL'!$D$5)</f>
        <v>296.46000000000004</v>
      </c>
      <c r="G17" s="43">
        <f>((('[2]HIGH EAVE'!AT17*'[2]MARK UP FOR RETAIL'!$D$9)*'[2]MARK UP FOR RETAIL'!$D$11)*'[2]MARK UP FOR RETAIL'!$D$5)</f>
        <v>320.76</v>
      </c>
      <c r="H17" s="43">
        <f>(('[2]HIGH EAVE'!AU17*'[2]MARK UP FOR RETAIL'!$D$10)*'[2]MARK UP FOR RETAIL'!$D$11)*'[2]MARK UP FOR RETAIL'!$D$7</f>
        <v>55.08</v>
      </c>
      <c r="I17" s="43">
        <f>('[2]HIGH EAVE'!AV17*'[2]MARK UP FOR RETAIL'!$D$11)*'[2]MARK UP FOR RETAIL'!$D$5</f>
        <v>63.18</v>
      </c>
      <c r="J17" s="314"/>
      <c r="K17" s="423">
        <f>('[2]HIGH EAVE'!AX17*'[2]MARK UP FOR RETAIL'!$D$11)*'[2]MARK UP FOR RETAIL'!$D$5</f>
        <v>142.56</v>
      </c>
      <c r="L17" s="424"/>
    </row>
    <row r="18" spans="1:12" ht="15.75" customHeight="1">
      <c r="A18" s="338" t="s">
        <v>26</v>
      </c>
      <c r="B18" s="339"/>
      <c r="C18" s="339"/>
      <c r="D18" s="340"/>
      <c r="E18" s="335">
        <f>((('[2]HIGH EAVE'!AR18*'[2]MARK UP FOR RETAIL'!$D$10)*'[2]MARK UP FOR RETAIL'!$D$11)*'[2]MARK UP FOR RETAIL'!$D$7)</f>
        <v>37.26</v>
      </c>
      <c r="F18" s="336"/>
      <c r="G18" s="337"/>
      <c r="H18" s="42" t="s">
        <v>25</v>
      </c>
      <c r="I18" s="42" t="s">
        <v>25</v>
      </c>
      <c r="J18" s="314"/>
      <c r="K18" s="423">
        <f>('[2]HIGH EAVE'!AX18*'[2]MARK UP FOR RETAIL'!$D$11)*'[2]MARK UP FOR RETAIL'!$D$5</f>
        <v>25.92</v>
      </c>
      <c r="L18" s="424"/>
    </row>
    <row r="19" spans="1:12" ht="15.75">
      <c r="A19" s="341" t="s">
        <v>27</v>
      </c>
      <c r="B19" s="342"/>
      <c r="C19" s="342"/>
      <c r="D19" s="343"/>
      <c r="E19" s="18">
        <f>((('[2]HIGH EAVE'!AR19*'[2]MARK UP FOR RETAIL'!$D$9)*'[2]MARK UP FOR RETAIL'!$D$11)*'[2]MARK UP FOR RETAIL'!$D$5)</f>
        <v>-66.42</v>
      </c>
      <c r="F19" s="18">
        <f>((('[2]HIGH EAVE'!AS19*'[2]MARK UP FOR RETAIL'!$D$9)*'[2]MARK UP FOR RETAIL'!$D$11)*'[2]MARK UP FOR RETAIL'!$D$5)</f>
        <v>-111.78</v>
      </c>
      <c r="G19" s="18">
        <f>((('[2]HIGH EAVE'!AT19*'[2]MARK UP FOR RETAIL'!$D$9)*'[2]MARK UP FOR RETAIL'!$D$11)*'[2]MARK UP FOR RETAIL'!$D$5)</f>
        <v>-118.26</v>
      </c>
      <c r="H19" s="18">
        <f>(('[2]HIGH EAVE'!AU19*'[2]MARK UP FOR RETAIL'!$D$10)*'[2]MARK UP FOR RETAIL'!$D$11)*'[2]MARK UP FOR RETAIL'!$D$7</f>
        <v>-17.82</v>
      </c>
      <c r="I19" s="19"/>
      <c r="J19" s="315"/>
      <c r="K19" s="536">
        <f>('[2]HIGH EAVE'!AX19*'[2]MARK UP FOR RETAIL'!$D$11)*'[2]MARK UP FOR RETAIL'!$D$5</f>
        <v>-51.84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45"/>
      <c r="G21" s="45"/>
      <c r="H21" s="45"/>
      <c r="I21" s="45"/>
      <c r="J21" s="13"/>
      <c r="K21" s="13"/>
      <c r="L21" s="13"/>
    </row>
    <row r="22" spans="1:12">
      <c r="A22" s="13"/>
      <c r="B22" s="21"/>
      <c r="C22" s="21"/>
      <c r="D22" s="13"/>
      <c r="E22" s="13"/>
      <c r="F22" s="45"/>
      <c r="G22" s="45"/>
      <c r="H22" s="45"/>
      <c r="I22" s="45"/>
      <c r="J22" s="13"/>
      <c r="K22" s="13"/>
      <c r="L22" s="13"/>
    </row>
    <row r="23" spans="1:12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 customHeight="1">
      <c r="A24" s="412" t="s">
        <v>97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4"/>
    </row>
    <row r="25" spans="1:12" ht="15" customHeight="1">
      <c r="A25" s="415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7"/>
    </row>
    <row r="26" spans="1:12" ht="20.25">
      <c r="A26" s="329" t="s">
        <v>29</v>
      </c>
      <c r="B26" s="330"/>
      <c r="C26" s="330"/>
      <c r="D26" s="330"/>
      <c r="E26" s="330"/>
      <c r="F26" s="22"/>
      <c r="G26" s="23"/>
      <c r="H26" s="331" t="s">
        <v>30</v>
      </c>
      <c r="I26" s="331"/>
      <c r="J26" s="331"/>
      <c r="K26" s="331"/>
      <c r="L26" s="332"/>
    </row>
    <row r="27" spans="1:12" ht="20.25">
      <c r="A27" s="329"/>
      <c r="B27" s="330"/>
      <c r="C27" s="330"/>
      <c r="D27" s="330"/>
      <c r="E27" s="330"/>
      <c r="F27" s="22"/>
      <c r="G27" s="24"/>
      <c r="H27" s="333"/>
      <c r="I27" s="333"/>
      <c r="J27" s="333"/>
      <c r="K27" s="333"/>
      <c r="L27" s="334"/>
    </row>
    <row r="28" spans="1:12" ht="15.75">
      <c r="A28" s="25" t="s">
        <v>31</v>
      </c>
      <c r="B28" s="26"/>
      <c r="C28" s="26"/>
      <c r="D28" s="27"/>
      <c r="E28" s="27"/>
      <c r="F28" s="27"/>
      <c r="G28" s="28"/>
      <c r="H28" s="28" t="s">
        <v>32</v>
      </c>
      <c r="I28" s="29"/>
      <c r="J28" s="29"/>
      <c r="K28" s="29"/>
      <c r="L28" s="30"/>
    </row>
    <row r="29" spans="1:12" ht="15.75">
      <c r="A29" s="25" t="s">
        <v>93</v>
      </c>
      <c r="B29" s="26"/>
      <c r="C29" s="26"/>
      <c r="D29" s="27"/>
      <c r="E29" s="27"/>
      <c r="F29" s="27"/>
      <c r="G29" s="28"/>
      <c r="H29" s="28" t="s">
        <v>76</v>
      </c>
      <c r="I29" s="29"/>
      <c r="J29" s="29"/>
      <c r="K29" s="29"/>
      <c r="L29" s="30"/>
    </row>
    <row r="30" spans="1:12" ht="15.75">
      <c r="A30" s="25" t="s">
        <v>35</v>
      </c>
      <c r="B30" s="26"/>
      <c r="C30" s="26"/>
      <c r="D30" s="27"/>
      <c r="E30" s="27"/>
      <c r="F30" s="27"/>
      <c r="G30" s="28"/>
      <c r="H30" s="28" t="s">
        <v>36</v>
      </c>
      <c r="I30" s="29"/>
      <c r="J30" s="29"/>
      <c r="K30" s="29"/>
      <c r="L30" s="30"/>
    </row>
    <row r="31" spans="1:12" ht="15.75">
      <c r="A31" s="25" t="s">
        <v>37</v>
      </c>
      <c r="B31" s="26"/>
      <c r="C31" s="26"/>
      <c r="D31" s="27"/>
      <c r="E31" s="27"/>
      <c r="F31" s="27"/>
      <c r="G31" s="28"/>
      <c r="H31" s="28" t="s">
        <v>38</v>
      </c>
      <c r="I31" s="29"/>
      <c r="J31" s="29"/>
      <c r="K31" s="29"/>
      <c r="L31" s="30"/>
    </row>
    <row r="32" spans="1:12" ht="15.75">
      <c r="A32" s="25"/>
      <c r="B32" s="26"/>
      <c r="C32" s="26"/>
      <c r="D32" s="27"/>
      <c r="E32" s="27"/>
      <c r="F32" s="27"/>
      <c r="G32" s="28"/>
      <c r="H32" s="28" t="s">
        <v>39</v>
      </c>
      <c r="I32" s="29"/>
      <c r="J32" s="29"/>
      <c r="K32" s="29"/>
      <c r="L32" s="30"/>
    </row>
    <row r="33" spans="1:12" ht="15.75">
      <c r="A33" s="352"/>
      <c r="B33" s="367"/>
      <c r="C33" s="367"/>
      <c r="D33" s="367"/>
      <c r="E33" s="367"/>
      <c r="F33" s="27"/>
      <c r="G33" s="28"/>
      <c r="H33" s="28" t="s">
        <v>40</v>
      </c>
      <c r="I33" s="29"/>
      <c r="J33" s="29"/>
      <c r="K33" s="29"/>
      <c r="L33" s="30"/>
    </row>
    <row r="34" spans="1:12" ht="15.75">
      <c r="A34" s="368"/>
      <c r="B34" s="367"/>
      <c r="C34" s="367"/>
      <c r="D34" s="367"/>
      <c r="E34" s="367"/>
      <c r="F34" s="27"/>
      <c r="G34" s="28"/>
      <c r="H34" s="28" t="s">
        <v>41</v>
      </c>
      <c r="I34" s="29"/>
      <c r="J34" s="29"/>
      <c r="K34" s="29"/>
      <c r="L34" s="30"/>
    </row>
    <row r="35" spans="1:12" ht="15" customHeight="1">
      <c r="A35" s="368"/>
      <c r="B35" s="367"/>
      <c r="C35" s="367"/>
      <c r="D35" s="367"/>
      <c r="E35" s="367"/>
      <c r="F35" s="27"/>
      <c r="G35" s="27"/>
      <c r="H35" s="27"/>
      <c r="I35" s="27"/>
      <c r="J35" s="27"/>
      <c r="K35" s="27"/>
      <c r="L35" s="31"/>
    </row>
    <row r="36" spans="1:12" ht="20.25" customHeight="1">
      <c r="A36" s="32"/>
      <c r="B36" s="26"/>
      <c r="C36" s="26"/>
      <c r="D36" s="27"/>
      <c r="E36" s="27"/>
      <c r="F36" s="27"/>
      <c r="G36" s="33"/>
      <c r="H36" s="757"/>
      <c r="I36" s="758"/>
      <c r="J36" s="758"/>
      <c r="K36" s="758"/>
      <c r="L36" s="759"/>
    </row>
    <row r="37" spans="1:12" ht="21" thickBot="1">
      <c r="A37" s="34"/>
      <c r="B37" s="26"/>
      <c r="C37" s="26"/>
      <c r="D37" s="27"/>
      <c r="E37" s="27"/>
      <c r="F37" s="27"/>
      <c r="G37" s="33"/>
      <c r="H37" s="758"/>
      <c r="I37" s="758"/>
      <c r="J37" s="758"/>
      <c r="K37" s="758"/>
      <c r="L37" s="759"/>
    </row>
    <row r="38" spans="1:12" ht="51">
      <c r="A38" s="35" t="s">
        <v>43</v>
      </c>
      <c r="B38" s="354" t="s">
        <v>5</v>
      </c>
      <c r="C38" s="355"/>
      <c r="D38" s="36" t="s">
        <v>6</v>
      </c>
      <c r="E38" s="36" t="s">
        <v>7</v>
      </c>
      <c r="F38" s="37" t="s">
        <v>8</v>
      </c>
      <c r="G38" s="80"/>
      <c r="H38" s="760" t="s">
        <v>506</v>
      </c>
      <c r="I38" s="761"/>
      <c r="J38" s="761"/>
      <c r="K38" s="761"/>
      <c r="L38" s="762"/>
    </row>
    <row r="39" spans="1:12" ht="15.75" customHeight="1">
      <c r="A39" s="59" t="s">
        <v>82</v>
      </c>
      <c r="B39" s="398">
        <v>1</v>
      </c>
      <c r="C39" s="398"/>
      <c r="D39" s="365" t="s">
        <v>81</v>
      </c>
      <c r="E39" s="43">
        <f>((('[2]HIGH EAVE'!AR39*'[2]MARK UP FOR RETAIL'!$D$14)*'[2]MARK UP FOR RETAIL'!$D$11)*'[2]MARK UP FOR RETAIL'!$D$5)+'[2]MARK UP FOR RETAIL'!$G$5</f>
        <v>847.2600000000001</v>
      </c>
      <c r="F39" s="56">
        <f>((('[2]HIGH EAVE'!AS39*'[2]MARK UP FOR RETAIL'!$D$14)*'[2]MARK UP FOR RETAIL'!$D$11)*'[2]MARK UP FOR RETAIL'!$D$5)+'[2]MARK UP FOR RETAIL'!$G$5</f>
        <v>1025.46</v>
      </c>
      <c r="G39" s="39"/>
      <c r="H39" s="344">
        <f>(('[2]HIGH EAVE'!AU39*'[2]MARK UP FOR RETAIL'!$D$14)*'[2]MARK UP FOR RETAIL'!$D$11)*'[2]MARK UP FOR RETAIL'!$D$5</f>
        <v>411.48</v>
      </c>
      <c r="I39" s="336"/>
      <c r="J39" s="336"/>
      <c r="K39" s="336"/>
      <c r="L39" s="345"/>
    </row>
    <row r="40" spans="1:12" ht="15.75">
      <c r="A40" s="59" t="s">
        <v>83</v>
      </c>
      <c r="B40" s="398">
        <v>1</v>
      </c>
      <c r="C40" s="398"/>
      <c r="D40" s="365"/>
      <c r="E40" s="43">
        <f>((('[2]HIGH EAVE'!AR40*'[2]MARK UP FOR RETAIL'!$D$14)*'[2]MARK UP FOR RETAIL'!$D$11)*'[2]MARK UP FOR RETAIL'!$D$5)+'[2]MARK UP FOR RETAIL'!$G$5</f>
        <v>939.6</v>
      </c>
      <c r="F40" s="56">
        <f>((('[2]HIGH EAVE'!AS40*'[2]MARK UP FOR RETAIL'!$D$14)*'[2]MARK UP FOR RETAIL'!$D$11)*'[2]MARK UP FOR RETAIL'!$D$5)+'[2]MARK UP FOR RETAIL'!$G$5</f>
        <v>1158.3000000000002</v>
      </c>
      <c r="G40" s="39"/>
      <c r="H40" s="344">
        <f>(('[2]HIGH EAVE'!AU40*'[2]MARK UP FOR RETAIL'!$D$14)*'[2]MARK UP FOR RETAIL'!$D$11)*'[2]MARK UP FOR RETAIL'!$D$5</f>
        <v>511.92</v>
      </c>
      <c r="I40" s="336"/>
      <c r="J40" s="336"/>
      <c r="K40" s="336"/>
      <c r="L40" s="345"/>
    </row>
    <row r="41" spans="1:12" ht="15.75">
      <c r="A41" s="59" t="s">
        <v>84</v>
      </c>
      <c r="B41" s="398">
        <v>2</v>
      </c>
      <c r="C41" s="398"/>
      <c r="D41" s="365"/>
      <c r="E41" s="43">
        <f>((('[2]HIGH EAVE'!AR41*'[2]MARK UP FOR RETAIL'!$D$14)*'[2]MARK UP FOR RETAIL'!$D$11)*'[2]MARK UP FOR RETAIL'!$D$5)+'[2]MARK UP FOR RETAIL'!$G$5</f>
        <v>1067.58</v>
      </c>
      <c r="F41" s="56">
        <f>((('[2]HIGH EAVE'!AS41*'[2]MARK UP FOR RETAIL'!$D$14)*'[2]MARK UP FOR RETAIL'!$D$11)*'[2]MARK UP FOR RETAIL'!$D$5)+'[2]MARK UP FOR RETAIL'!$G$5</f>
        <v>1318.68</v>
      </c>
      <c r="G41" s="39"/>
      <c r="H41" s="344">
        <f>(('[2]HIGH EAVE'!AU41*'[2]MARK UP FOR RETAIL'!$D$14)*'[2]MARK UP FOR RETAIL'!$D$11)*'[2]MARK UP FOR RETAIL'!$D$5</f>
        <v>599.40000000000009</v>
      </c>
      <c r="I41" s="336"/>
      <c r="J41" s="336"/>
      <c r="K41" s="336"/>
      <c r="L41" s="345"/>
    </row>
    <row r="42" spans="1:12" ht="15.75">
      <c r="A42" s="59" t="s">
        <v>85</v>
      </c>
      <c r="B42" s="316">
        <v>2</v>
      </c>
      <c r="C42" s="317"/>
      <c r="D42" s="365"/>
      <c r="E42" s="43">
        <f>((('[2]HIGH EAVE'!AR42*'[2]MARK UP FOR RETAIL'!$D$14)*'[2]MARK UP FOR RETAIL'!$D$11)*'[2]MARK UP FOR RETAIL'!$D$5)+'[2]MARK UP FOR RETAIL'!$G$5</f>
        <v>1237.68</v>
      </c>
      <c r="F42" s="56">
        <f>((('[2]HIGH EAVE'!AS42*'[2]MARK UP FOR RETAIL'!$D$14)*'[2]MARK UP FOR RETAIL'!$D$11)*'[2]MARK UP FOR RETAIL'!$D$5)+'[2]MARK UP FOR RETAIL'!$G$5</f>
        <v>1527.66</v>
      </c>
      <c r="G42" s="39"/>
      <c r="H42" s="344">
        <f>(('[2]HIGH EAVE'!AU42*'[2]MARK UP FOR RETAIL'!$D$14)*'[2]MARK UP FOR RETAIL'!$D$11)*'[2]MARK UP FOR RETAIL'!$D$5</f>
        <v>779.21999999999991</v>
      </c>
      <c r="I42" s="336"/>
      <c r="J42" s="336"/>
      <c r="K42" s="336"/>
      <c r="L42" s="345"/>
    </row>
    <row r="43" spans="1:12" ht="16.5" thickBot="1">
      <c r="A43" s="60" t="s">
        <v>86</v>
      </c>
      <c r="B43" s="418">
        <v>2</v>
      </c>
      <c r="C43" s="418"/>
      <c r="D43" s="366"/>
      <c r="E43" s="44">
        <f>((('[2]HIGH EAVE'!AR43*'[2]MARK UP FOR RETAIL'!$D$14)*'[2]MARK UP FOR RETAIL'!$D$11)*'[2]MARK UP FOR RETAIL'!$D$5)+'[2]MARK UP FOR RETAIL'!$G$5</f>
        <v>1414.26</v>
      </c>
      <c r="F43" s="57">
        <f>((('[2]HIGH EAVE'!AS43*'[2]MARK UP FOR RETAIL'!$D$14)*'[2]MARK UP FOR RETAIL'!$D$11)*'[2]MARK UP FOR RETAIL'!$D$5)+'[2]MARK UP FOR RETAIL'!$G$5</f>
        <v>1739.88</v>
      </c>
      <c r="G43" s="41"/>
      <c r="H43" s="348">
        <f>(('[2]HIGH EAVE'!AU43*'[2]MARK UP FOR RETAIL'!$D$14)*'[2]MARK UP FOR RETAIL'!$D$11)*'[2]MARK UP FOR RETAIL'!$D$5</f>
        <v>934.74</v>
      </c>
      <c r="I43" s="349"/>
      <c r="J43" s="349"/>
      <c r="K43" s="349"/>
      <c r="L43" s="350"/>
    </row>
  </sheetData>
  <mergeCells count="56">
    <mergeCell ref="K8:L8"/>
    <mergeCell ref="K7:L7"/>
    <mergeCell ref="K6:L6"/>
    <mergeCell ref="K5:L5"/>
    <mergeCell ref="K14:L14"/>
    <mergeCell ref="K13:L13"/>
    <mergeCell ref="K12:L12"/>
    <mergeCell ref="K11:L11"/>
    <mergeCell ref="K10:L10"/>
    <mergeCell ref="K9:L9"/>
    <mergeCell ref="B43:C43"/>
    <mergeCell ref="D39:D43"/>
    <mergeCell ref="B40:C40"/>
    <mergeCell ref="B42:C42"/>
    <mergeCell ref="H43:L43"/>
    <mergeCell ref="H42:L42"/>
    <mergeCell ref="H41:L41"/>
    <mergeCell ref="H40:L40"/>
    <mergeCell ref="H39:L39"/>
    <mergeCell ref="B41:C41"/>
    <mergeCell ref="A24:L25"/>
    <mergeCell ref="A26:E27"/>
    <mergeCell ref="H26:L27"/>
    <mergeCell ref="A33:E35"/>
    <mergeCell ref="H36:L37"/>
    <mergeCell ref="H38:L38"/>
    <mergeCell ref="B14:C14"/>
    <mergeCell ref="B38:C38"/>
    <mergeCell ref="B39:C39"/>
    <mergeCell ref="B15:C15"/>
    <mergeCell ref="A16:D16"/>
    <mergeCell ref="A17:D17"/>
    <mergeCell ref="A18:D18"/>
    <mergeCell ref="E18:G18"/>
    <mergeCell ref="A19:D19"/>
    <mergeCell ref="K19:L19"/>
    <mergeCell ref="K18:L18"/>
    <mergeCell ref="K17:L17"/>
    <mergeCell ref="K16:L16"/>
    <mergeCell ref="K15:L15"/>
    <mergeCell ref="B13:C13"/>
    <mergeCell ref="E16:G16"/>
    <mergeCell ref="A1:L1"/>
    <mergeCell ref="A2:D4"/>
    <mergeCell ref="E3:G4"/>
    <mergeCell ref="K3:L4"/>
    <mergeCell ref="B5:C5"/>
    <mergeCell ref="J5:J19"/>
    <mergeCell ref="B6:C6"/>
    <mergeCell ref="D6:D15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3" workbookViewId="0">
      <selection sqref="A1:L43"/>
    </sheetView>
  </sheetViews>
  <sheetFormatPr defaultRowHeight="15"/>
  <cols>
    <col min="7" max="7" width="12.7109375" customWidth="1"/>
  </cols>
  <sheetData>
    <row r="1" spans="1:12" ht="45.75">
      <c r="A1" s="400" t="s">
        <v>98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2"/>
    </row>
    <row r="2" spans="1:12" ht="15" customHeight="1">
      <c r="A2" s="403" t="s">
        <v>1</v>
      </c>
      <c r="B2" s="404"/>
      <c r="C2" s="404"/>
      <c r="D2" s="404"/>
      <c r="E2" s="13"/>
      <c r="F2" s="13"/>
      <c r="G2" s="13"/>
      <c r="H2" s="13"/>
      <c r="I2" s="13"/>
      <c r="J2" s="13"/>
      <c r="K2" s="13"/>
      <c r="L2" s="13"/>
    </row>
    <row r="3" spans="1:12" ht="15" customHeight="1">
      <c r="A3" s="404"/>
      <c r="B3" s="404"/>
      <c r="C3" s="404"/>
      <c r="D3" s="404"/>
      <c r="E3" s="303" t="s">
        <v>2</v>
      </c>
      <c r="F3" s="406"/>
      <c r="G3" s="363"/>
      <c r="H3" s="13"/>
      <c r="I3" s="13"/>
      <c r="J3" s="13"/>
      <c r="K3" s="309"/>
      <c r="L3" s="410"/>
    </row>
    <row r="4" spans="1:12" ht="15" customHeight="1">
      <c r="A4" s="405"/>
      <c r="B4" s="405"/>
      <c r="C4" s="405"/>
      <c r="D4" s="405"/>
      <c r="E4" s="407"/>
      <c r="F4" s="408"/>
      <c r="G4" s="409"/>
      <c r="H4" s="14"/>
      <c r="I4" s="14"/>
      <c r="J4" s="14"/>
      <c r="K4" s="411"/>
      <c r="L4" s="411"/>
    </row>
    <row r="5" spans="1:12" ht="51">
      <c r="A5" s="15" t="s">
        <v>43</v>
      </c>
      <c r="B5" s="311" t="s">
        <v>5</v>
      </c>
      <c r="C5" s="312"/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16" t="s">
        <v>47</v>
      </c>
      <c r="J5" s="313"/>
      <c r="K5" s="755" t="s">
        <v>506</v>
      </c>
      <c r="L5" s="756"/>
    </row>
    <row r="6" spans="1:12" ht="29.25" customHeight="1">
      <c r="A6" s="62" t="s">
        <v>500</v>
      </c>
      <c r="B6" s="316">
        <v>0</v>
      </c>
      <c r="C6" s="317"/>
      <c r="D6" s="318" t="s">
        <v>44</v>
      </c>
      <c r="E6" s="43">
        <f>((([2]STRATA!AF6*'[2]MARK UP FOR RETAIL'!$D$11)*'[2]MARK UP FOR RETAIL'!$D$9)*'[2]MARK UP FOR RETAIL'!$D$5)+'[2]MARK UP FOR RETAIL'!$G$5</f>
        <v>576.72</v>
      </c>
      <c r="F6" s="43">
        <f>((([2]STRATA!AG6*'[2]MARK UP FOR RETAIL'!$D$11)*'[2]MARK UP FOR RETAIL'!$D$9)*'[2]MARK UP FOR RETAIL'!$D$5)+'[2]MARK UP FOR RETAIL'!$G$5</f>
        <v>712.80000000000007</v>
      </c>
      <c r="G6" s="43">
        <f>((([2]STRATA!AH6*'[2]MARK UP FOR RETAIL'!$D$11)*'[2]MARK UP FOR RETAIL'!$D$9)*'[2]MARK UP FOR RETAIL'!$D$5)+'[2]MARK UP FOR RETAIL'!$G$5</f>
        <v>920.16000000000008</v>
      </c>
      <c r="H6" s="43">
        <f>(([2]STRATA!AI6*'[2]MARK UP FOR RETAIL'!$D$10)*'[2]MARK UP FOR RETAIL'!$D$11)*'[2]MARK UP FOR RETAIL'!$D$7</f>
        <v>113.4</v>
      </c>
      <c r="I6" s="43">
        <f>([2]STRATA!AJ6*'[2]MARK UP FOR RETAIL'!$D$11)*'[2]MARK UP FOR RETAIL'!$D$5</f>
        <v>129.60000000000002</v>
      </c>
      <c r="J6" s="314"/>
      <c r="K6" s="423">
        <f>([2]STRATA!AL6*'[2]MARK UP FOR RETAIL'!$D$11)*'[2]MARK UP FOR RETAIL'!$D$5</f>
        <v>278.64000000000004</v>
      </c>
      <c r="L6" s="424"/>
    </row>
    <row r="7" spans="1:12" ht="15.75">
      <c r="A7" s="58" t="s">
        <v>82</v>
      </c>
      <c r="B7" s="316">
        <v>1</v>
      </c>
      <c r="C7" s="317"/>
      <c r="D7" s="319"/>
      <c r="E7" s="43">
        <f>((([2]STRATA!AF7*'[2]MARK UP FOR RETAIL'!$D$11)*'[2]MARK UP FOR RETAIL'!$D$9)*'[2]MARK UP FOR RETAIL'!$D$5)+'[2]MARK UP FOR RETAIL'!$G$5</f>
        <v>665.82</v>
      </c>
      <c r="F7" s="43">
        <f>((([2]STRATA!AG7*'[2]MARK UP FOR RETAIL'!$D$11)*'[2]MARK UP FOR RETAIL'!$D$9)*'[2]MARK UP FOR RETAIL'!$D$5)+'[2]MARK UP FOR RETAIL'!$G$5</f>
        <v>847.2600000000001</v>
      </c>
      <c r="G7" s="43">
        <f>((([2]STRATA!AH7*'[2]MARK UP FOR RETAIL'!$D$11)*'[2]MARK UP FOR RETAIL'!$D$9)*'[2]MARK UP FOR RETAIL'!$D$5)+'[2]MARK UP FOR RETAIL'!$G$5</f>
        <v>1093.5</v>
      </c>
      <c r="H7" s="43">
        <f>(([2]STRATA!AI7*'[2]MARK UP FOR RETAIL'!$D$10)*'[2]MARK UP FOR RETAIL'!$D$11)*'[2]MARK UP FOR RETAIL'!$D$7</f>
        <v>132.84</v>
      </c>
      <c r="I7" s="43">
        <f>([2]STRATA!AJ7*'[2]MARK UP FOR RETAIL'!$D$11)*'[2]MARK UP FOR RETAIL'!$D$5</f>
        <v>277.02</v>
      </c>
      <c r="J7" s="314"/>
      <c r="K7" s="423">
        <f>([2]STRATA!AL7*'[2]MARK UP FOR RETAIL'!$D$11)*'[2]MARK UP FOR RETAIL'!$D$5</f>
        <v>341.82</v>
      </c>
      <c r="L7" s="424"/>
    </row>
    <row r="8" spans="1:12" ht="15.75">
      <c r="A8" s="58" t="s">
        <v>83</v>
      </c>
      <c r="B8" s="316">
        <v>1</v>
      </c>
      <c r="C8" s="317"/>
      <c r="D8" s="319"/>
      <c r="E8" s="43">
        <f>((([2]STRATA!AF8*'[2]MARK UP FOR RETAIL'!$D$11)*'[2]MARK UP FOR RETAIL'!$D$9)*'[2]MARK UP FOR RETAIL'!$D$5)+'[2]MARK UP FOR RETAIL'!$G$5</f>
        <v>719.28</v>
      </c>
      <c r="F8" s="43">
        <f>((([2]STRATA!AG8*'[2]MARK UP FOR RETAIL'!$D$11)*'[2]MARK UP FOR RETAIL'!$D$9)*'[2]MARK UP FOR RETAIL'!$D$5)+'[2]MARK UP FOR RETAIL'!$G$5</f>
        <v>939.6</v>
      </c>
      <c r="G8" s="43">
        <f>((([2]STRATA!AH8*'[2]MARK UP FOR RETAIL'!$D$11)*'[2]MARK UP FOR RETAIL'!$D$9)*'[2]MARK UP FOR RETAIL'!$D$5)+'[2]MARK UP FOR RETAIL'!$G$5</f>
        <v>1260.3599999999999</v>
      </c>
      <c r="H8" s="43">
        <f>(([2]STRATA!AI8*'[2]MARK UP FOR RETAIL'!$D$10)*'[2]MARK UP FOR RETAIL'!$D$11)*'[2]MARK UP FOR RETAIL'!$D$7</f>
        <v>155.51999999999998</v>
      </c>
      <c r="I8" s="43">
        <f>([2]STRATA!AJ8*'[2]MARK UP FOR RETAIL'!$D$11)*'[2]MARK UP FOR RETAIL'!$D$5</f>
        <v>340.20000000000005</v>
      </c>
      <c r="J8" s="314"/>
      <c r="K8" s="423">
        <f>([2]STRATA!AL8*'[2]MARK UP FOR RETAIL'!$D$11)*'[2]MARK UP FOR RETAIL'!$D$5</f>
        <v>411.48</v>
      </c>
      <c r="L8" s="424"/>
    </row>
    <row r="9" spans="1:12" ht="15.75">
      <c r="A9" s="58" t="s">
        <v>84</v>
      </c>
      <c r="B9" s="316">
        <v>2</v>
      </c>
      <c r="C9" s="317"/>
      <c r="D9" s="319"/>
      <c r="E9" s="43">
        <f>((([2]STRATA!AF9*'[2]MARK UP FOR RETAIL'!$D$11)*'[2]MARK UP FOR RETAIL'!$D$9)*'[2]MARK UP FOR RETAIL'!$D$5)+'[2]MARK UP FOR RETAIL'!$G$5</f>
        <v>806.7600000000001</v>
      </c>
      <c r="F9" s="43">
        <f>((([2]STRATA!AG9*'[2]MARK UP FOR RETAIL'!$D$11)*'[2]MARK UP FOR RETAIL'!$D$9)*'[2]MARK UP FOR RETAIL'!$D$5)+'[2]MARK UP FOR RETAIL'!$G$5</f>
        <v>1054.6199999999999</v>
      </c>
      <c r="G9" s="43">
        <f>((([2]STRATA!AH9*'[2]MARK UP FOR RETAIL'!$D$11)*'[2]MARK UP FOR RETAIL'!$D$9)*'[2]MARK UP FOR RETAIL'!$D$5)+'[2]MARK UP FOR RETAIL'!$G$5</f>
        <v>1446.66</v>
      </c>
      <c r="H9" s="43">
        <f>(([2]STRATA!AI9*'[2]MARK UP FOR RETAIL'!$D$10)*'[2]MARK UP FOR RETAIL'!$D$11)*'[2]MARK UP FOR RETAIL'!$D$7</f>
        <v>174.96</v>
      </c>
      <c r="I9" s="43">
        <f>([2]STRATA!AJ9*'[2]MARK UP FOR RETAIL'!$D$11)*'[2]MARK UP FOR RETAIL'!$D$5</f>
        <v>405</v>
      </c>
      <c r="J9" s="314"/>
      <c r="K9" s="423">
        <f>([2]STRATA!AL9*'[2]MARK UP FOR RETAIL'!$D$11)*'[2]MARK UP FOR RETAIL'!$D$5</f>
        <v>463.32</v>
      </c>
      <c r="L9" s="424"/>
    </row>
    <row r="10" spans="1:12" ht="15.75">
      <c r="A10" s="58" t="s">
        <v>85</v>
      </c>
      <c r="B10" s="316">
        <v>2</v>
      </c>
      <c r="C10" s="317"/>
      <c r="D10" s="319"/>
      <c r="E10" s="43">
        <f>((([2]STRATA!AF10*'[2]MARK UP FOR RETAIL'!$D$11)*'[2]MARK UP FOR RETAIL'!$D$9)*'[2]MARK UP FOR RETAIL'!$D$5)+'[2]MARK UP FOR RETAIL'!$G$5</f>
        <v>915.30000000000007</v>
      </c>
      <c r="F10" s="43">
        <f>((([2]STRATA!AG10*'[2]MARK UP FOR RETAIL'!$D$11)*'[2]MARK UP FOR RETAIL'!$D$9)*'[2]MARK UP FOR RETAIL'!$D$5)+'[2]MARK UP FOR RETAIL'!$G$5</f>
        <v>1198.8000000000002</v>
      </c>
      <c r="G10" s="43">
        <f>((([2]STRATA!AH10*'[2]MARK UP FOR RETAIL'!$D$11)*'[2]MARK UP FOR RETAIL'!$D$9)*'[2]MARK UP FOR RETAIL'!$D$5)+'[2]MARK UP FOR RETAIL'!$G$5</f>
        <v>1608.66</v>
      </c>
      <c r="H10" s="43">
        <f>(([2]STRATA!AI10*'[2]MARK UP FOR RETAIL'!$D$10)*'[2]MARK UP FOR RETAIL'!$D$11)*'[2]MARK UP FOR RETAIL'!$D$7</f>
        <v>189.54000000000002</v>
      </c>
      <c r="I10" s="43">
        <f>([2]STRATA!AJ10*'[2]MARK UP FOR RETAIL'!$D$11)*'[2]MARK UP FOR RETAIL'!$D$5</f>
        <v>469.8</v>
      </c>
      <c r="J10" s="314"/>
      <c r="K10" s="423">
        <f>([2]STRATA!AL10*'[2]MARK UP FOR RETAIL'!$D$11)*'[2]MARK UP FOR RETAIL'!$D$5</f>
        <v>601.02</v>
      </c>
      <c r="L10" s="424"/>
    </row>
    <row r="11" spans="1:12" ht="15.75">
      <c r="A11" s="58" t="s">
        <v>86</v>
      </c>
      <c r="B11" s="316">
        <v>2</v>
      </c>
      <c r="C11" s="317"/>
      <c r="D11" s="319"/>
      <c r="E11" s="43">
        <f>((([2]STRATA!AF11*'[2]MARK UP FOR RETAIL'!$D$11)*'[2]MARK UP FOR RETAIL'!$D$9)*'[2]MARK UP FOR RETAIL'!$D$5)+'[2]MARK UP FOR RETAIL'!$G$5</f>
        <v>1057.8600000000001</v>
      </c>
      <c r="F11" s="43">
        <f>((([2]STRATA!AG11*'[2]MARK UP FOR RETAIL'!$D$11)*'[2]MARK UP FOR RETAIL'!$D$9)*'[2]MARK UP FOR RETAIL'!$D$5)+'[2]MARK UP FOR RETAIL'!$G$5</f>
        <v>1378.62</v>
      </c>
      <c r="G11" s="43">
        <f>((([2]STRATA!AH11*'[2]MARK UP FOR RETAIL'!$D$11)*'[2]MARK UP FOR RETAIL'!$D$9)*'[2]MARK UP FOR RETAIL'!$D$5)+'[2]MARK UP FOR RETAIL'!$G$5</f>
        <v>1848.42</v>
      </c>
      <c r="H11" s="43">
        <f>(([2]STRATA!AI11*'[2]MARK UP FOR RETAIL'!$D$10)*'[2]MARK UP FOR RETAIL'!$D$11)*'[2]MARK UP FOR RETAIL'!$D$7</f>
        <v>204.12</v>
      </c>
      <c r="I11" s="43">
        <f>([2]STRATA!AJ11*'[2]MARK UP FOR RETAIL'!$D$11)*'[2]MARK UP FOR RETAIL'!$D$5</f>
        <v>531.36</v>
      </c>
      <c r="J11" s="314"/>
      <c r="K11" s="423">
        <f>([2]STRATA!AL11*'[2]MARK UP FOR RETAIL'!$D$11)*'[2]MARK UP FOR RETAIL'!$D$5</f>
        <v>727.38</v>
      </c>
      <c r="L11" s="424"/>
    </row>
    <row r="12" spans="1:12" ht="15.75">
      <c r="A12" s="58" t="s">
        <v>87</v>
      </c>
      <c r="B12" s="316">
        <v>3</v>
      </c>
      <c r="C12" s="317"/>
      <c r="D12" s="319"/>
      <c r="E12" s="43">
        <f>((([2]STRATA!AF12*'[2]MARK UP FOR RETAIL'!$D$11)*'[2]MARK UP FOR RETAIL'!$D$9)*'[2]MARK UP FOR RETAIL'!$D$5)+'[2]MARK UP FOR RETAIL'!$G$5</f>
        <v>1221.48</v>
      </c>
      <c r="F12" s="43">
        <f>((([2]STRATA!AG12*'[2]MARK UP FOR RETAIL'!$D$11)*'[2]MARK UP FOR RETAIL'!$D$9)*'[2]MARK UP FOR RETAIL'!$D$5)+'[2]MARK UP FOR RETAIL'!$G$5</f>
        <v>1582.74</v>
      </c>
      <c r="G12" s="43">
        <f>((([2]STRATA!AH12*'[2]MARK UP FOR RETAIL'!$D$11)*'[2]MARK UP FOR RETAIL'!$D$9)*'[2]MARK UP FOR RETAIL'!$D$5)+'[2]MARK UP FOR RETAIL'!$G$5</f>
        <v>2117.34</v>
      </c>
      <c r="H12" s="43">
        <f>(([2]STRATA!AI12*'[2]MARK UP FOR RETAIL'!$D$10)*'[2]MARK UP FOR RETAIL'!$D$11)*'[2]MARK UP FOR RETAIL'!$D$7</f>
        <v>218.70000000000002</v>
      </c>
      <c r="I12" s="43">
        <f>([2]STRATA!AJ12*'[2]MARK UP FOR RETAIL'!$D$11)*'[2]MARK UP FOR RETAIL'!$D$5</f>
        <v>594.54</v>
      </c>
      <c r="J12" s="314"/>
      <c r="K12" s="423">
        <f>([2]STRATA!AL12*'[2]MARK UP FOR RETAIL'!$D$11)*'[2]MARK UP FOR RETAIL'!$D$5</f>
        <v>858.6</v>
      </c>
      <c r="L12" s="424"/>
    </row>
    <row r="13" spans="1:12" ht="15.75">
      <c r="A13" s="58" t="s">
        <v>88</v>
      </c>
      <c r="B13" s="316">
        <v>3</v>
      </c>
      <c r="C13" s="317"/>
      <c r="D13" s="319"/>
      <c r="E13" s="43">
        <f>((([2]STRATA!AF13*'[2]MARK UP FOR RETAIL'!$D$11)*'[2]MARK UP FOR RETAIL'!$D$9)*'[2]MARK UP FOR RETAIL'!$D$5)+'[2]MARK UP FOR RETAIL'!$G$5</f>
        <v>1368.9</v>
      </c>
      <c r="F13" s="43">
        <f>((([2]STRATA!AG13*'[2]MARK UP FOR RETAIL'!$D$11)*'[2]MARK UP FOR RETAIL'!$D$9)*'[2]MARK UP FOR RETAIL'!$D$5)+'[2]MARK UP FOR RETAIL'!$G$5</f>
        <v>1783.6200000000001</v>
      </c>
      <c r="G13" s="43">
        <f>((([2]STRATA!AH13*'[2]MARK UP FOR RETAIL'!$D$11)*'[2]MARK UP FOR RETAIL'!$D$9)*'[2]MARK UP FOR RETAIL'!$D$5)+'[2]MARK UP FOR RETAIL'!$G$5</f>
        <v>2300.4</v>
      </c>
      <c r="H13" s="43">
        <f>(([2]STRATA!AI13*'[2]MARK UP FOR RETAIL'!$D$10)*'[2]MARK UP FOR RETAIL'!$D$11)*'[2]MARK UP FOR RETAIL'!$D$7</f>
        <v>231.66</v>
      </c>
      <c r="I13" s="43">
        <f>([2]STRATA!AJ13*'[2]MARK UP FOR RETAIL'!$D$11)*'[2]MARK UP FOR RETAIL'!$D$5</f>
        <v>660.96</v>
      </c>
      <c r="J13" s="314"/>
      <c r="K13" s="423">
        <f>([2]STRATA!AL13*'[2]MARK UP FOR RETAIL'!$D$11)*'[2]MARK UP FOR RETAIL'!$D$5</f>
        <v>993.06000000000006</v>
      </c>
      <c r="L13" s="424"/>
    </row>
    <row r="14" spans="1:12" ht="15.75">
      <c r="A14" s="58" t="s">
        <v>89</v>
      </c>
      <c r="B14" s="316">
        <v>4</v>
      </c>
      <c r="C14" s="317"/>
      <c r="D14" s="319"/>
      <c r="E14" s="43">
        <f>((([2]STRATA!AF14*'[2]MARK UP FOR RETAIL'!$D$11)*'[2]MARK UP FOR RETAIL'!$D$9)*'[2]MARK UP FOR RETAIL'!$D$5)+'[2]MARK UP FOR RETAIL'!$G$5</f>
        <v>1517.9399999999998</v>
      </c>
      <c r="F14" s="43">
        <f>((([2]STRATA!AG14*'[2]MARK UP FOR RETAIL'!$D$11)*'[2]MARK UP FOR RETAIL'!$D$9)*'[2]MARK UP FOR RETAIL'!$D$5)+'[2]MARK UP FOR RETAIL'!$G$5</f>
        <v>1987.74</v>
      </c>
      <c r="G14" s="43">
        <f>((([2]STRATA!AH14*'[2]MARK UP FOR RETAIL'!$D$11)*'[2]MARK UP FOR RETAIL'!$D$9)*'[2]MARK UP FOR RETAIL'!$D$5)+'[2]MARK UP FOR RETAIL'!$G$5</f>
        <v>2557.98</v>
      </c>
      <c r="H14" s="43">
        <f>(([2]STRATA!AI14*'[2]MARK UP FOR RETAIL'!$D$10)*'[2]MARK UP FOR RETAIL'!$D$11)*'[2]MARK UP FOR RETAIL'!$D$7</f>
        <v>246.24000000000004</v>
      </c>
      <c r="I14" s="43">
        <f>([2]STRATA!AJ14*'[2]MARK UP FOR RETAIL'!$D$11)*'[2]MARK UP FOR RETAIL'!$D$5</f>
        <v>722.52</v>
      </c>
      <c r="J14" s="314"/>
      <c r="K14" s="423">
        <f>([2]STRATA!AL14*'[2]MARK UP FOR RETAIL'!$D$11)*'[2]MARK UP FOR RETAIL'!$D$5</f>
        <v>1122.6600000000001</v>
      </c>
      <c r="L14" s="424"/>
    </row>
    <row r="15" spans="1:12" ht="15.75">
      <c r="A15" s="61" t="s">
        <v>90</v>
      </c>
      <c r="B15" s="362">
        <v>4</v>
      </c>
      <c r="C15" s="363"/>
      <c r="D15" s="319"/>
      <c r="E15" s="43">
        <f>((([2]STRATA!AF15*'[2]MARK UP FOR RETAIL'!$D$11)*'[2]MARK UP FOR RETAIL'!$D$9)*'[2]MARK UP FOR RETAIL'!$D$5)+'[2]MARK UP FOR RETAIL'!$G$5</f>
        <v>1663.74</v>
      </c>
      <c r="F15" s="43">
        <f>((([2]STRATA!AG15*'[2]MARK UP FOR RETAIL'!$D$11)*'[2]MARK UP FOR RETAIL'!$D$9)*'[2]MARK UP FOR RETAIL'!$D$5)+'[2]MARK UP FOR RETAIL'!$G$5</f>
        <v>2191.86</v>
      </c>
      <c r="G15" s="43">
        <f>((([2]STRATA!AH15*'[2]MARK UP FOR RETAIL'!$D$11)*'[2]MARK UP FOR RETAIL'!$D$9)*'[2]MARK UP FOR RETAIL'!$D$5)+'[2]MARK UP FOR RETAIL'!$G$5</f>
        <v>2812.32</v>
      </c>
      <c r="H15" s="43">
        <f>(([2]STRATA!AI15*'[2]MARK UP FOR RETAIL'!$D$10)*'[2]MARK UP FOR RETAIL'!$D$11)*'[2]MARK UP FOR RETAIL'!$D$7</f>
        <v>262.44</v>
      </c>
      <c r="I15" s="43">
        <f>([2]STRATA!AJ15*'[2]MARK UP FOR RETAIL'!$D$11)*'[2]MARK UP FOR RETAIL'!$D$5</f>
        <v>787.31999999999994</v>
      </c>
      <c r="J15" s="314"/>
      <c r="K15" s="423">
        <f>([2]STRATA!AL15*'[2]MARK UP FOR RETAIL'!$D$11)*'[2]MARK UP FOR RETAIL'!$D$5</f>
        <v>1255.5</v>
      </c>
      <c r="L15" s="424"/>
    </row>
    <row r="16" spans="1:12" ht="15.75" customHeight="1">
      <c r="A16" s="420" t="s">
        <v>99</v>
      </c>
      <c r="B16" s="421"/>
      <c r="C16" s="421"/>
      <c r="D16" s="422"/>
      <c r="E16" s="335">
        <f>((([2]STRATA!AF16*'[2]MARK UP FOR RETAIL'!$D$11)*'[2]MARK UP FOR RETAIL'!$D$9)*'[2]MARK UP FOR RETAIL'!$D$5)</f>
        <v>213.84000000000003</v>
      </c>
      <c r="F16" s="336"/>
      <c r="G16" s="337"/>
      <c r="H16" s="43">
        <f>(([2]STRATA!AI16*'[2]MARK UP FOR RETAIL'!$D$10)*'[2]MARK UP FOR RETAIL'!$D$11)*'[2]MARK UP FOR RETAIL'!$D$7</f>
        <v>25.92</v>
      </c>
      <c r="I16" s="43" t="s">
        <v>25</v>
      </c>
      <c r="J16" s="314"/>
      <c r="K16" s="423">
        <f>([2]STRATA!AL16*'[2]MARK UP FOR RETAIL'!$D$11)*'[2]MARK UP FOR RETAIL'!$D$5</f>
        <v>123.12000000000002</v>
      </c>
      <c r="L16" s="424"/>
    </row>
    <row r="17" spans="1:12" ht="15.75" customHeight="1">
      <c r="A17" s="419" t="s">
        <v>96</v>
      </c>
      <c r="B17" s="419"/>
      <c r="C17" s="419"/>
      <c r="D17" s="419"/>
      <c r="E17" s="43">
        <f>((([2]STRATA!AF17*'[2]MARK UP FOR RETAIL'!$D$11)*'[2]MARK UP FOR RETAIL'!$D$9)*'[2]MARK UP FOR RETAIL'!$D$5)</f>
        <v>217.07999999999998</v>
      </c>
      <c r="F17" s="43">
        <f>((([2]STRATA!AG17*'[2]MARK UP FOR RETAIL'!$D$11)*'[2]MARK UP FOR RETAIL'!$D$9)*'[2]MARK UP FOR RETAIL'!$D$5)</f>
        <v>293.22000000000003</v>
      </c>
      <c r="G17" s="43">
        <f>((([2]STRATA!AH17*'[2]MARK UP FOR RETAIL'!$D$11)*'[2]MARK UP FOR RETAIL'!$D$9)*'[2]MARK UP FOR RETAIL'!$D$5)</f>
        <v>320.76</v>
      </c>
      <c r="H17" s="43">
        <f>(([2]STRATA!AI17*'[2]MARK UP FOR RETAIL'!$D$10)*'[2]MARK UP FOR RETAIL'!$D$11)*'[2]MARK UP FOR RETAIL'!$D$7</f>
        <v>55.08</v>
      </c>
      <c r="I17" s="43">
        <f>([2]STRATA!AJ17*'[2]MARK UP FOR RETAIL'!$D$11)*'[2]MARK UP FOR RETAIL'!$D$5</f>
        <v>63.18</v>
      </c>
      <c r="J17" s="314"/>
      <c r="K17" s="423">
        <f>([2]STRATA!AL17*'[2]MARK UP FOR RETAIL'!$D$11)*'[2]MARK UP FOR RETAIL'!$D$5</f>
        <v>140.94</v>
      </c>
      <c r="L17" s="424"/>
    </row>
    <row r="18" spans="1:12" ht="15.75" customHeight="1">
      <c r="A18" s="338" t="s">
        <v>26</v>
      </c>
      <c r="B18" s="339"/>
      <c r="C18" s="339"/>
      <c r="D18" s="340"/>
      <c r="E18" s="335">
        <f>((([2]STRATA!AF18*'[2]MARK UP FOR RETAIL'!$D$10)*'[2]MARK UP FOR RETAIL'!$D$11)*'[2]MARK UP FOR RETAIL'!$D$7)</f>
        <v>37.26</v>
      </c>
      <c r="F18" s="336"/>
      <c r="G18" s="337"/>
      <c r="H18" s="43" t="s">
        <v>25</v>
      </c>
      <c r="I18" s="43" t="s">
        <v>25</v>
      </c>
      <c r="J18" s="314"/>
      <c r="K18" s="423">
        <f>([2]STRATA!AL18*'[2]MARK UP FOR RETAIL'!$D$11)*'[2]MARK UP FOR RETAIL'!$D$5</f>
        <v>25.92</v>
      </c>
      <c r="L18" s="424"/>
    </row>
    <row r="19" spans="1:12" ht="15.75">
      <c r="A19" s="341" t="s">
        <v>27</v>
      </c>
      <c r="B19" s="342"/>
      <c r="C19" s="342"/>
      <c r="D19" s="343"/>
      <c r="E19" s="18">
        <f>((([2]STRATA!AF19*'[2]MARK UP FOR RETAIL'!$D$11)*'[2]MARK UP FOR RETAIL'!$D$9)*'[2]MARK UP FOR RETAIL'!$D$5)</f>
        <v>-66.42</v>
      </c>
      <c r="F19" s="18">
        <f>((([2]STRATA!AG19*'[2]MARK UP FOR RETAIL'!$D$11)*'[2]MARK UP FOR RETAIL'!$D$9)*'[2]MARK UP FOR RETAIL'!$D$5)</f>
        <v>-105.30000000000001</v>
      </c>
      <c r="G19" s="18">
        <f>((([2]STRATA!AH19*'[2]MARK UP FOR RETAIL'!$D$11)*'[2]MARK UP FOR RETAIL'!$D$9)*'[2]MARK UP FOR RETAIL'!$D$5)</f>
        <v>-123.12000000000002</v>
      </c>
      <c r="H19" s="18">
        <f>(([2]STRATA!AI19*'[2]MARK UP FOR RETAIL'!$D$10)*'[2]MARK UP FOR RETAIL'!$D$11)*'[2]MARK UP FOR RETAIL'!$D$7</f>
        <v>-17.82</v>
      </c>
      <c r="I19" s="19"/>
      <c r="J19" s="315"/>
      <c r="K19" s="536">
        <f>([2]STRATA!AL19*'[2]MARK UP FOR RETAIL'!$D$11)*'[2]MARK UP FOR RETAIL'!$D$5</f>
        <v>-51.84</v>
      </c>
      <c r="L19" s="537"/>
    </row>
    <row r="20" spans="1:12">
      <c r="A20" s="13"/>
      <c r="B20" s="21"/>
      <c r="C20" s="21"/>
      <c r="D20" s="13"/>
      <c r="E20" s="13"/>
      <c r="F20" s="13"/>
      <c r="G20" s="13"/>
      <c r="H20" s="13"/>
      <c r="I20" s="13"/>
      <c r="J20" s="13"/>
      <c r="K20" s="13"/>
      <c r="L20" s="13"/>
    </row>
    <row r="21" spans="1:12">
      <c r="A21" s="13"/>
      <c r="B21" s="21"/>
      <c r="C21" s="21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21"/>
      <c r="C22" s="21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.75" thickBot="1">
      <c r="A23" s="13"/>
      <c r="B23" s="21"/>
      <c r="C23" s="21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 customHeight="1">
      <c r="A24" s="412" t="s">
        <v>100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4"/>
    </row>
    <row r="25" spans="1:12" ht="15" customHeight="1">
      <c r="A25" s="415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7"/>
    </row>
    <row r="26" spans="1:12" ht="20.25">
      <c r="A26" s="329" t="s">
        <v>29</v>
      </c>
      <c r="B26" s="330"/>
      <c r="C26" s="330"/>
      <c r="D26" s="330"/>
      <c r="E26" s="330"/>
      <c r="F26" s="22"/>
      <c r="G26" s="23"/>
      <c r="H26" s="331" t="s">
        <v>30</v>
      </c>
      <c r="I26" s="331"/>
      <c r="J26" s="331"/>
      <c r="K26" s="331"/>
      <c r="L26" s="332"/>
    </row>
    <row r="27" spans="1:12" ht="20.25">
      <c r="A27" s="329"/>
      <c r="B27" s="330"/>
      <c r="C27" s="330"/>
      <c r="D27" s="330"/>
      <c r="E27" s="330"/>
      <c r="F27" s="22"/>
      <c r="G27" s="24"/>
      <c r="H27" s="333"/>
      <c r="I27" s="333"/>
      <c r="J27" s="333"/>
      <c r="K27" s="333"/>
      <c r="L27" s="334"/>
    </row>
    <row r="28" spans="1:12" ht="15.75">
      <c r="A28" s="25" t="s">
        <v>31</v>
      </c>
      <c r="B28" s="26"/>
      <c r="C28" s="26"/>
      <c r="D28" s="27"/>
      <c r="E28" s="27"/>
      <c r="F28" s="27"/>
      <c r="G28" s="28"/>
      <c r="H28" s="28" t="s">
        <v>32</v>
      </c>
      <c r="I28" s="29"/>
      <c r="J28" s="29"/>
      <c r="K28" s="29"/>
      <c r="L28" s="30"/>
    </row>
    <row r="29" spans="1:12" ht="15.75">
      <c r="A29" s="25" t="s">
        <v>33</v>
      </c>
      <c r="B29" s="26"/>
      <c r="C29" s="26"/>
      <c r="D29" s="27"/>
      <c r="E29" s="27"/>
      <c r="F29" s="27"/>
      <c r="G29" s="28"/>
      <c r="H29" s="28" t="s">
        <v>76</v>
      </c>
      <c r="I29" s="29"/>
      <c r="J29" s="29"/>
      <c r="K29" s="29"/>
      <c r="L29" s="30"/>
    </row>
    <row r="30" spans="1:12" ht="15.75">
      <c r="A30" s="25" t="s">
        <v>35</v>
      </c>
      <c r="B30" s="26"/>
      <c r="C30" s="26"/>
      <c r="D30" s="27"/>
      <c r="E30" s="27"/>
      <c r="F30" s="27"/>
      <c r="G30" s="28"/>
      <c r="H30" s="28" t="s">
        <v>36</v>
      </c>
      <c r="I30" s="29"/>
      <c r="J30" s="29"/>
      <c r="K30" s="29"/>
      <c r="L30" s="30"/>
    </row>
    <row r="31" spans="1:12" ht="15.75">
      <c r="A31" s="25" t="s">
        <v>37</v>
      </c>
      <c r="B31" s="26"/>
      <c r="C31" s="26"/>
      <c r="D31" s="27"/>
      <c r="E31" s="27"/>
      <c r="F31" s="27"/>
      <c r="G31" s="28"/>
      <c r="H31" s="28" t="s">
        <v>38</v>
      </c>
      <c r="I31" s="29"/>
      <c r="J31" s="29"/>
      <c r="K31" s="29"/>
      <c r="L31" s="30"/>
    </row>
    <row r="32" spans="1:12" ht="15.75">
      <c r="A32" s="25"/>
      <c r="B32" s="26"/>
      <c r="C32" s="26"/>
      <c r="D32" s="27"/>
      <c r="E32" s="27"/>
      <c r="F32" s="27"/>
      <c r="G32" s="28"/>
      <c r="H32" s="28" t="s">
        <v>39</v>
      </c>
      <c r="I32" s="29"/>
      <c r="J32" s="29"/>
      <c r="K32" s="29"/>
      <c r="L32" s="30"/>
    </row>
    <row r="33" spans="1:12" ht="15.75">
      <c r="A33" s="352"/>
      <c r="B33" s="367"/>
      <c r="C33" s="367"/>
      <c r="D33" s="367"/>
      <c r="E33" s="367"/>
      <c r="F33" s="27"/>
      <c r="G33" s="28"/>
      <c r="H33" s="28" t="s">
        <v>40</v>
      </c>
      <c r="I33" s="29"/>
      <c r="J33" s="29"/>
      <c r="K33" s="29"/>
      <c r="L33" s="30"/>
    </row>
    <row r="34" spans="1:12" ht="15.75">
      <c r="A34" s="368"/>
      <c r="B34" s="367"/>
      <c r="C34" s="367"/>
      <c r="D34" s="367"/>
      <c r="E34" s="367"/>
      <c r="F34" s="27"/>
      <c r="G34" s="28"/>
      <c r="H34" s="28" t="s">
        <v>41</v>
      </c>
      <c r="I34" s="29"/>
      <c r="J34" s="29"/>
      <c r="K34" s="29"/>
      <c r="L34" s="30"/>
    </row>
    <row r="35" spans="1:12" ht="15" customHeight="1">
      <c r="A35" s="368"/>
      <c r="B35" s="367"/>
      <c r="C35" s="367"/>
      <c r="D35" s="367"/>
      <c r="E35" s="367"/>
      <c r="F35" s="27"/>
      <c r="G35" s="27"/>
      <c r="H35" s="27"/>
      <c r="I35" s="27"/>
      <c r="J35" s="27"/>
      <c r="K35" s="27"/>
      <c r="L35" s="31"/>
    </row>
    <row r="36" spans="1:12" ht="20.25" customHeight="1">
      <c r="A36" s="32"/>
      <c r="B36" s="26"/>
      <c r="C36" s="26"/>
      <c r="D36" s="27"/>
      <c r="E36" s="27"/>
      <c r="F36" s="27"/>
      <c r="G36" s="33"/>
      <c r="H36" s="757"/>
      <c r="I36" s="758"/>
      <c r="J36" s="758"/>
      <c r="K36" s="758"/>
      <c r="L36" s="759"/>
    </row>
    <row r="37" spans="1:12" ht="21" thickBot="1">
      <c r="A37" s="34"/>
      <c r="B37" s="26"/>
      <c r="C37" s="26"/>
      <c r="D37" s="27"/>
      <c r="E37" s="27"/>
      <c r="F37" s="27"/>
      <c r="G37" s="33"/>
      <c r="H37" s="758"/>
      <c r="I37" s="758"/>
      <c r="J37" s="758"/>
      <c r="K37" s="758"/>
      <c r="L37" s="759"/>
    </row>
    <row r="38" spans="1:12" ht="51">
      <c r="A38" s="35" t="s">
        <v>43</v>
      </c>
      <c r="B38" s="354" t="s">
        <v>5</v>
      </c>
      <c r="C38" s="355"/>
      <c r="D38" s="36" t="s">
        <v>6</v>
      </c>
      <c r="E38" s="36" t="s">
        <v>7</v>
      </c>
      <c r="F38" s="37" t="s">
        <v>8</v>
      </c>
      <c r="G38" s="80"/>
      <c r="H38" s="760" t="s">
        <v>506</v>
      </c>
      <c r="I38" s="761"/>
      <c r="J38" s="761"/>
      <c r="K38" s="761"/>
      <c r="L38" s="762"/>
    </row>
    <row r="39" spans="1:12" ht="15.75" customHeight="1">
      <c r="A39" s="59" t="s">
        <v>82</v>
      </c>
      <c r="B39" s="398">
        <v>1</v>
      </c>
      <c r="C39" s="398"/>
      <c r="D39" s="365" t="s">
        <v>44</v>
      </c>
      <c r="E39" s="43">
        <f>((([2]STRATA!AF39*'[2]MARK UP FOR RETAIL'!$D$14)*'[2]MARK UP FOR RETAIL'!$D$11)*'[2]MARK UP FOR RETAIL'!$D$5)+'[2]MARK UP FOR RETAIL'!$G$5</f>
        <v>957.42</v>
      </c>
      <c r="F39" s="56">
        <f>((([2]STRATA!AG39*'[2]MARK UP FOR RETAIL'!$D$14)*'[2]MARK UP FOR RETAIL'!$D$11)*'[2]MARK UP FOR RETAIL'!$D$5)+'[2]MARK UP FOR RETAIL'!$G$5</f>
        <v>1137.24</v>
      </c>
      <c r="G39" s="39"/>
      <c r="H39" s="344">
        <f>(([2]STRATA!AI39*'[2]MARK UP FOR RETAIL'!$D$14)*'[2]MARK UP FOR RETAIL'!$D$11)*'[2]MARK UP FOR RETAIL'!$D$5</f>
        <v>458.46</v>
      </c>
      <c r="I39" s="336"/>
      <c r="J39" s="336"/>
      <c r="K39" s="336"/>
      <c r="L39" s="345"/>
    </row>
    <row r="40" spans="1:12" ht="15.75">
      <c r="A40" s="59" t="s">
        <v>83</v>
      </c>
      <c r="B40" s="398">
        <v>1</v>
      </c>
      <c r="C40" s="398"/>
      <c r="D40" s="365"/>
      <c r="E40" s="43">
        <f>((([2]STRATA!AF40*'[2]MARK UP FOR RETAIL'!$D$14)*'[2]MARK UP FOR RETAIL'!$D$11)*'[2]MARK UP FOR RETAIL'!$D$5)+'[2]MARK UP FOR RETAIL'!$G$5</f>
        <v>1046.52</v>
      </c>
      <c r="F40" s="56">
        <f>((([2]STRATA!AG40*'[2]MARK UP FOR RETAIL'!$D$14)*'[2]MARK UP FOR RETAIL'!$D$11)*'[2]MARK UP FOR RETAIL'!$D$5)+'[2]MARK UP FOR RETAIL'!$G$5</f>
        <v>1266.8400000000001</v>
      </c>
      <c r="G40" s="39"/>
      <c r="H40" s="344">
        <f>(([2]STRATA!AI40*'[2]MARK UP FOR RETAIL'!$D$14)*'[2]MARK UP FOR RETAIL'!$D$11)*'[2]MARK UP FOR RETAIL'!$D$5</f>
        <v>560.52</v>
      </c>
      <c r="I40" s="336"/>
      <c r="J40" s="336"/>
      <c r="K40" s="336"/>
      <c r="L40" s="345"/>
    </row>
    <row r="41" spans="1:12" ht="15.75">
      <c r="A41" s="59" t="s">
        <v>84</v>
      </c>
      <c r="B41" s="398">
        <v>2</v>
      </c>
      <c r="C41" s="398"/>
      <c r="D41" s="365"/>
      <c r="E41" s="43">
        <f>((([2]STRATA!AF41*'[2]MARK UP FOR RETAIL'!$D$14)*'[2]MARK UP FOR RETAIL'!$D$11)*'[2]MARK UP FOR RETAIL'!$D$5)+'[2]MARK UP FOR RETAIL'!$G$5</f>
        <v>1177.74</v>
      </c>
      <c r="F41" s="56">
        <f>((([2]STRATA!AG41*'[2]MARK UP FOR RETAIL'!$D$14)*'[2]MARK UP FOR RETAIL'!$D$11)*'[2]MARK UP FOR RETAIL'!$D$5)+'[2]MARK UP FOR RETAIL'!$G$5</f>
        <v>1425.6000000000001</v>
      </c>
      <c r="G41" s="39"/>
      <c r="H41" s="344">
        <f>(([2]STRATA!AI41*'[2]MARK UP FOR RETAIL'!$D$14)*'[2]MARK UP FOR RETAIL'!$D$11)*'[2]MARK UP FOR RETAIL'!$D$5</f>
        <v>643.14</v>
      </c>
      <c r="I41" s="336"/>
      <c r="J41" s="336"/>
      <c r="K41" s="336"/>
      <c r="L41" s="345"/>
    </row>
    <row r="42" spans="1:12" ht="15.75">
      <c r="A42" s="59" t="s">
        <v>85</v>
      </c>
      <c r="B42" s="316">
        <v>2</v>
      </c>
      <c r="C42" s="317"/>
      <c r="D42" s="365"/>
      <c r="E42" s="43">
        <f>((([2]STRATA!AF42*'[2]MARK UP FOR RETAIL'!$D$14)*'[2]MARK UP FOR RETAIL'!$D$11)*'[2]MARK UP FOR RETAIL'!$D$5)+'[2]MARK UP FOR RETAIL'!$G$5</f>
        <v>1346.22</v>
      </c>
      <c r="F42" s="56">
        <f>((([2]STRATA!AG42*'[2]MARK UP FOR RETAIL'!$D$14)*'[2]MARK UP FOR RETAIL'!$D$11)*'[2]MARK UP FOR RETAIL'!$D$5)+'[2]MARK UP FOR RETAIL'!$G$5</f>
        <v>1794.96</v>
      </c>
      <c r="G42" s="39"/>
      <c r="H42" s="344">
        <f>(([2]STRATA!AI42*'[2]MARK UP FOR RETAIL'!$D$14)*'[2]MARK UP FOR RETAIL'!$D$11)*'[2]MARK UP FOR RETAIL'!$D$5</f>
        <v>824.58</v>
      </c>
      <c r="I42" s="336"/>
      <c r="J42" s="336"/>
      <c r="K42" s="336"/>
      <c r="L42" s="345"/>
    </row>
    <row r="43" spans="1:12" ht="16.5" thickBot="1">
      <c r="A43" s="60" t="s">
        <v>86</v>
      </c>
      <c r="B43" s="418">
        <v>2</v>
      </c>
      <c r="C43" s="418"/>
      <c r="D43" s="366"/>
      <c r="E43" s="44">
        <f>((([2]STRATA!AF43*'[2]MARK UP FOR RETAIL'!$D$14)*'[2]MARK UP FOR RETAIL'!$D$11)*'[2]MARK UP FOR RETAIL'!$D$5)+'[2]MARK UP FOR RETAIL'!$G$5</f>
        <v>1495.26</v>
      </c>
      <c r="F43" s="57">
        <f>((([2]STRATA!AG43*'[2]MARK UP FOR RETAIL'!$D$14)*'[2]MARK UP FOR RETAIL'!$D$11)*'[2]MARK UP FOR RETAIL'!$D$5)+'[2]MARK UP FOR RETAIL'!$G$5</f>
        <v>1816.0200000000002</v>
      </c>
      <c r="G43" s="41"/>
      <c r="H43" s="348">
        <f>(([2]STRATA!AI43*'[2]MARK UP FOR RETAIL'!$D$14)*'[2]MARK UP FOR RETAIL'!$D$11)*'[2]MARK UP FOR RETAIL'!$D$5</f>
        <v>980.1</v>
      </c>
      <c r="I43" s="349"/>
      <c r="J43" s="349"/>
      <c r="K43" s="349"/>
      <c r="L43" s="350"/>
    </row>
  </sheetData>
  <mergeCells count="56">
    <mergeCell ref="H43:L43"/>
    <mergeCell ref="H42:L42"/>
    <mergeCell ref="K8:L8"/>
    <mergeCell ref="K19:L19"/>
    <mergeCell ref="K18:L18"/>
    <mergeCell ref="K17:L17"/>
    <mergeCell ref="K16:L16"/>
    <mergeCell ref="K15:L15"/>
    <mergeCell ref="K14:L14"/>
    <mergeCell ref="K13:L13"/>
    <mergeCell ref="K12:L12"/>
    <mergeCell ref="K11:L11"/>
    <mergeCell ref="K10:L10"/>
    <mergeCell ref="K9:L9"/>
    <mergeCell ref="A33:E35"/>
    <mergeCell ref="A24:L25"/>
    <mergeCell ref="B43:C43"/>
    <mergeCell ref="D39:D43"/>
    <mergeCell ref="B42:C42"/>
    <mergeCell ref="A26:E27"/>
    <mergeCell ref="H26:L27"/>
    <mergeCell ref="H41:L41"/>
    <mergeCell ref="H40:L40"/>
    <mergeCell ref="H39:L39"/>
    <mergeCell ref="H38:L38"/>
    <mergeCell ref="B41:C41"/>
    <mergeCell ref="H36:L37"/>
    <mergeCell ref="B40:C40"/>
    <mergeCell ref="B14:C14"/>
    <mergeCell ref="B38:C38"/>
    <mergeCell ref="B39:C39"/>
    <mergeCell ref="B15:C15"/>
    <mergeCell ref="A16:D16"/>
    <mergeCell ref="D6:D15"/>
    <mergeCell ref="B7:C7"/>
    <mergeCell ref="E18:G18"/>
    <mergeCell ref="A18:D18"/>
    <mergeCell ref="A19:D19"/>
    <mergeCell ref="B8:C8"/>
    <mergeCell ref="A17:D17"/>
    <mergeCell ref="A1:L1"/>
    <mergeCell ref="A2:D4"/>
    <mergeCell ref="E3:G4"/>
    <mergeCell ref="K3:L4"/>
    <mergeCell ref="B5:C5"/>
    <mergeCell ref="J5:J19"/>
    <mergeCell ref="B6:C6"/>
    <mergeCell ref="B9:C9"/>
    <mergeCell ref="B10:C10"/>
    <mergeCell ref="B11:C11"/>
    <mergeCell ref="B12:C12"/>
    <mergeCell ref="E16:G16"/>
    <mergeCell ref="B13:C13"/>
    <mergeCell ref="K7:L7"/>
    <mergeCell ref="K6:L6"/>
    <mergeCell ref="K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6" workbookViewId="0">
      <selection sqref="A1:K44"/>
    </sheetView>
  </sheetViews>
  <sheetFormatPr defaultRowHeight="15"/>
  <sheetData>
    <row r="1" spans="1:11" ht="45.75">
      <c r="A1" s="425" t="s">
        <v>101</v>
      </c>
      <c r="B1" s="426"/>
      <c r="C1" s="426"/>
      <c r="D1" s="426"/>
      <c r="E1" s="426"/>
      <c r="F1" s="426"/>
      <c r="G1" s="426"/>
      <c r="H1" s="426"/>
      <c r="I1" s="426"/>
      <c r="J1" s="426"/>
      <c r="K1" s="427"/>
    </row>
    <row r="2" spans="1:11" ht="15" customHeight="1">
      <c r="A2" s="403" t="s">
        <v>1</v>
      </c>
      <c r="B2" s="404"/>
      <c r="C2" s="404"/>
      <c r="D2" s="404"/>
      <c r="E2" s="13"/>
      <c r="F2" s="13"/>
      <c r="G2" s="13"/>
      <c r="H2" s="13"/>
      <c r="I2" s="13"/>
      <c r="J2" s="13"/>
      <c r="K2" s="13"/>
    </row>
    <row r="3" spans="1:11" ht="15" customHeight="1">
      <c r="A3" s="404"/>
      <c r="B3" s="404"/>
      <c r="C3" s="404"/>
      <c r="D3" s="404"/>
      <c r="E3" s="428" t="s">
        <v>102</v>
      </c>
      <c r="F3" s="429"/>
      <c r="G3" s="429"/>
      <c r="H3" s="14"/>
      <c r="I3" s="14"/>
      <c r="J3" s="309"/>
      <c r="K3" s="410"/>
    </row>
    <row r="4" spans="1:11" ht="15.75" customHeight="1">
      <c r="A4" s="405"/>
      <c r="B4" s="405"/>
      <c r="C4" s="405"/>
      <c r="D4" s="405"/>
      <c r="E4" s="430"/>
      <c r="F4" s="430"/>
      <c r="G4" s="430"/>
      <c r="H4" s="63"/>
      <c r="I4" s="14"/>
      <c r="J4" s="411"/>
      <c r="K4" s="411"/>
    </row>
    <row r="5" spans="1:11" ht="51" customHeight="1">
      <c r="A5" s="15" t="s">
        <v>43</v>
      </c>
      <c r="B5" s="54" t="s">
        <v>103</v>
      </c>
      <c r="C5" s="54" t="s">
        <v>104</v>
      </c>
      <c r="D5" s="54" t="s">
        <v>6</v>
      </c>
      <c r="E5" s="64" t="s">
        <v>8</v>
      </c>
      <c r="F5" s="431" t="s">
        <v>9</v>
      </c>
      <c r="G5" s="432"/>
      <c r="H5" s="16" t="s">
        <v>47</v>
      </c>
      <c r="I5" s="313"/>
      <c r="J5" s="763" t="s">
        <v>506</v>
      </c>
      <c r="K5" s="764"/>
    </row>
    <row r="6" spans="1:11" ht="15.75" customHeight="1">
      <c r="A6" s="58" t="s">
        <v>105</v>
      </c>
      <c r="B6" s="55">
        <v>1</v>
      </c>
      <c r="C6" s="55">
        <v>2</v>
      </c>
      <c r="D6" s="305" t="s">
        <v>14</v>
      </c>
      <c r="E6" s="122">
        <f>((('[2]GX 600'!R6*'[2]MARK UP FOR RETAIL'!$D$9)*'[2]MARK UP FOR RETAIL'!$D$11)*'[2]MARK UP FOR RETAIL'!$D$5)+'[2]MARK UP FOR RETAIL'!$G$5</f>
        <v>1203.6600000000001</v>
      </c>
      <c r="F6" s="423">
        <f>((('[2]GX 600'!S6*'[2]MARK UP FOR RETAIL'!$D$9)*'[2]MARK UP FOR RETAIL'!$D$11)*'[2]MARK UP FOR RETAIL'!$D$5)+'[2]MARK UP FOR RETAIL'!$G$5</f>
        <v>1365.6599999999999</v>
      </c>
      <c r="G6" s="424"/>
      <c r="H6" s="122">
        <f>('[2]GX 600'!U6*'[2]MARK UP FOR RETAIL'!$D$11)*'[2]MARK UP FOR RETAIL'!$D$7</f>
        <v>220.32</v>
      </c>
      <c r="I6" s="314"/>
      <c r="J6" s="423">
        <f>('[2]GX 600'!W6*'[2]MARK UP FOR RETAIL'!$D$11)*'[2]MARK UP FOR RETAIL'!$D$5</f>
        <v>615.6</v>
      </c>
      <c r="K6" s="424"/>
    </row>
    <row r="7" spans="1:11" ht="15.75">
      <c r="A7" s="58" t="s">
        <v>106</v>
      </c>
      <c r="B7" s="55">
        <v>1</v>
      </c>
      <c r="C7" s="55">
        <v>2</v>
      </c>
      <c r="D7" s="433"/>
      <c r="E7" s="122">
        <f>((('[2]GX 600'!R7*'[2]MARK UP FOR RETAIL'!$D$9)*'[2]MARK UP FOR RETAIL'!$D$11)*'[2]MARK UP FOR RETAIL'!$D$5)+'[2]MARK UP FOR RETAIL'!$G$5</f>
        <v>1317.06</v>
      </c>
      <c r="F7" s="423">
        <f>((('[2]GX 600'!S7*'[2]MARK UP FOR RETAIL'!$D$9)*'[2]MARK UP FOR RETAIL'!$D$11)*'[2]MARK UP FOR RETAIL'!$D$5)+'[2]MARK UP FOR RETAIL'!$G$5</f>
        <v>1517.9399999999998</v>
      </c>
      <c r="G7" s="424"/>
      <c r="H7" s="122">
        <f>('[2]GX 600'!U7*'[2]MARK UP FOR RETAIL'!$D$11)*'[2]MARK UP FOR RETAIL'!$D$7</f>
        <v>286.74</v>
      </c>
      <c r="I7" s="314"/>
      <c r="J7" s="423">
        <f>('[2]GX 600'!W7*'[2]MARK UP FOR RETAIL'!$D$11)*'[2]MARK UP FOR RETAIL'!$D$5</f>
        <v>691.74</v>
      </c>
      <c r="K7" s="424"/>
    </row>
    <row r="8" spans="1:11" ht="15.75">
      <c r="A8" s="58" t="s">
        <v>84</v>
      </c>
      <c r="B8" s="55">
        <v>2</v>
      </c>
      <c r="C8" s="55">
        <v>2</v>
      </c>
      <c r="D8" s="433"/>
      <c r="E8" s="122">
        <f>((('[2]GX 600'!R8*'[2]MARK UP FOR RETAIL'!$D$9)*'[2]MARK UP FOR RETAIL'!$D$11)*'[2]MARK UP FOR RETAIL'!$D$5)+'[2]MARK UP FOR RETAIL'!$G$5</f>
        <v>1428.84</v>
      </c>
      <c r="F8" s="423">
        <f>((('[2]GX 600'!S8*'[2]MARK UP FOR RETAIL'!$D$9)*'[2]MARK UP FOR RETAIL'!$D$11)*'[2]MARK UP FOR RETAIL'!$D$5)+'[2]MARK UP FOR RETAIL'!$G$5</f>
        <v>1678.3200000000002</v>
      </c>
      <c r="G8" s="424"/>
      <c r="H8" s="122">
        <f>('[2]GX 600'!U8*'[2]MARK UP FOR RETAIL'!$D$11)*'[2]MARK UP FOR RETAIL'!$D$7</f>
        <v>353.15999999999997</v>
      </c>
      <c r="I8" s="314"/>
      <c r="J8" s="423">
        <f>('[2]GX 600'!W8*'[2]MARK UP FOR RETAIL'!$D$11)*'[2]MARK UP FOR RETAIL'!$D$5</f>
        <v>738.71999999999991</v>
      </c>
      <c r="K8" s="424"/>
    </row>
    <row r="9" spans="1:11" ht="15.75">
      <c r="A9" s="58" t="s">
        <v>85</v>
      </c>
      <c r="B9" s="55">
        <v>2</v>
      </c>
      <c r="C9" s="55">
        <v>2</v>
      </c>
      <c r="D9" s="433"/>
      <c r="E9" s="122">
        <f>((('[2]GX 600'!R9*'[2]MARK UP FOR RETAIL'!$D$9)*'[2]MARK UP FOR RETAIL'!$D$11)*'[2]MARK UP FOR RETAIL'!$D$5)+'[2]MARK UP FOR RETAIL'!$G$5</f>
        <v>1681.56</v>
      </c>
      <c r="F9" s="423">
        <f>((('[2]GX 600'!S9*'[2]MARK UP FOR RETAIL'!$D$9)*'[2]MARK UP FOR RETAIL'!$D$11)*'[2]MARK UP FOR RETAIL'!$D$5)+'[2]MARK UP FOR RETAIL'!$G$5</f>
        <v>1940.76</v>
      </c>
      <c r="G9" s="424"/>
      <c r="H9" s="122">
        <f>('[2]GX 600'!U9*'[2]MARK UP FOR RETAIL'!$D$11)*'[2]MARK UP FOR RETAIL'!$D$7</f>
        <v>413.1</v>
      </c>
      <c r="I9" s="314"/>
      <c r="J9" s="423">
        <f>('[2]GX 600'!W9*'[2]MARK UP FOR RETAIL'!$D$11)*'[2]MARK UP FOR RETAIL'!$D$5</f>
        <v>767.88</v>
      </c>
      <c r="K9" s="424"/>
    </row>
    <row r="10" spans="1:11" ht="15.75">
      <c r="A10" s="58" t="s">
        <v>86</v>
      </c>
      <c r="B10" s="55">
        <v>2</v>
      </c>
      <c r="C10" s="55">
        <v>2</v>
      </c>
      <c r="D10" s="433"/>
      <c r="E10" s="122">
        <f>((('[2]GX 600'!R10*'[2]MARK UP FOR RETAIL'!$D$9)*'[2]MARK UP FOR RETAIL'!$D$11)*'[2]MARK UP FOR RETAIL'!$D$5)+'[2]MARK UP FOR RETAIL'!$G$5</f>
        <v>1937.5200000000002</v>
      </c>
      <c r="F10" s="423">
        <f>((('[2]GX 600'!S10*'[2]MARK UP FOR RETAIL'!$D$9)*'[2]MARK UP FOR RETAIL'!$D$11)*'[2]MARK UP FOR RETAIL'!$D$5)+'[2]MARK UP FOR RETAIL'!$G$5</f>
        <v>2237.2200000000003</v>
      </c>
      <c r="G10" s="424"/>
      <c r="H10" s="122">
        <f>('[2]GX 600'!U10*'[2]MARK UP FOR RETAIL'!$D$11)*'[2]MARK UP FOR RETAIL'!$D$7</f>
        <v>476.28000000000003</v>
      </c>
      <c r="I10" s="314"/>
      <c r="J10" s="423">
        <f>('[2]GX 600'!W10*'[2]MARK UP FOR RETAIL'!$D$11)*'[2]MARK UP FOR RETAIL'!$D$5</f>
        <v>800.28</v>
      </c>
      <c r="K10" s="424"/>
    </row>
    <row r="11" spans="1:11" ht="15.75">
      <c r="A11" s="58" t="s">
        <v>87</v>
      </c>
      <c r="B11" s="55">
        <v>4</v>
      </c>
      <c r="C11" s="55">
        <v>2</v>
      </c>
      <c r="D11" s="433"/>
      <c r="E11" s="122">
        <f>((('[2]GX 600'!R11*'[2]MARK UP FOR RETAIL'!$D$9)*'[2]MARK UP FOR RETAIL'!$D$11)*'[2]MARK UP FOR RETAIL'!$D$5)+'[2]MARK UP FOR RETAIL'!$G$5</f>
        <v>2216.16</v>
      </c>
      <c r="F11" s="423">
        <f>((('[2]GX 600'!S11*'[2]MARK UP FOR RETAIL'!$D$9)*'[2]MARK UP FOR RETAIL'!$D$11)*'[2]MARK UP FOR RETAIL'!$D$5)+'[2]MARK UP FOR RETAIL'!$G$5</f>
        <v>2556.36</v>
      </c>
      <c r="G11" s="424"/>
      <c r="H11" s="122">
        <f>('[2]GX 600'!U11*'[2]MARK UP FOR RETAIL'!$D$11)*'[2]MARK UP FOR RETAIL'!$D$7</f>
        <v>542.70000000000005</v>
      </c>
      <c r="I11" s="314"/>
      <c r="J11" s="423">
        <f>('[2]GX 600'!W11*'[2]MARK UP FOR RETAIL'!$D$11)*'[2]MARK UP FOR RETAIL'!$D$5</f>
        <v>908.81999999999994</v>
      </c>
      <c r="K11" s="424"/>
    </row>
    <row r="12" spans="1:11" ht="15.75">
      <c r="A12" s="58" t="s">
        <v>88</v>
      </c>
      <c r="B12" s="55">
        <v>4</v>
      </c>
      <c r="C12" s="55">
        <v>2</v>
      </c>
      <c r="D12" s="433"/>
      <c r="E12" s="122">
        <f>((('[2]GX 600'!R12*'[2]MARK UP FOR RETAIL'!$D$9)*'[2]MARK UP FOR RETAIL'!$D$11)*'[2]MARK UP FOR RETAIL'!$D$5)+'[2]MARK UP FOR RETAIL'!$G$5</f>
        <v>2400.84</v>
      </c>
      <c r="F12" s="423">
        <f>((('[2]GX 600'!S12*'[2]MARK UP FOR RETAIL'!$D$9)*'[2]MARK UP FOR RETAIL'!$D$11)*'[2]MARK UP FOR RETAIL'!$D$5)+'[2]MARK UP FOR RETAIL'!$G$5</f>
        <v>2747.52</v>
      </c>
      <c r="G12" s="424"/>
      <c r="H12" s="122">
        <f>('[2]GX 600'!U12*'[2]MARK UP FOR RETAIL'!$D$11)*'[2]MARK UP FOR RETAIL'!$D$7</f>
        <v>604.26</v>
      </c>
      <c r="I12" s="314"/>
      <c r="J12" s="423">
        <f>('[2]GX 600'!W12*'[2]MARK UP FOR RETAIL'!$D$11)*'[2]MARK UP FOR RETAIL'!$D$5</f>
        <v>1012.5000000000001</v>
      </c>
      <c r="K12" s="424"/>
    </row>
    <row r="13" spans="1:11" ht="15.75">
      <c r="A13" s="58" t="s">
        <v>89</v>
      </c>
      <c r="B13" s="55">
        <v>6</v>
      </c>
      <c r="C13" s="55">
        <v>2</v>
      </c>
      <c r="D13" s="433"/>
      <c r="E13" s="122">
        <f>((('[2]GX 600'!R13*'[2]MARK UP FOR RETAIL'!$D$9)*'[2]MARK UP FOR RETAIL'!$D$11)*'[2]MARK UP FOR RETAIL'!$D$5)+'[2]MARK UP FOR RETAIL'!$G$5</f>
        <v>2647.08</v>
      </c>
      <c r="F13" s="423">
        <f>((('[2]GX 600'!S13*'[2]MARK UP FOR RETAIL'!$D$9)*'[2]MARK UP FOR RETAIL'!$D$11)*'[2]MARK UP FOR RETAIL'!$D$5)+'[2]MARK UP FOR RETAIL'!$G$5</f>
        <v>3027.7799999999997</v>
      </c>
      <c r="G13" s="424"/>
      <c r="H13" s="122">
        <f>('[2]GX 600'!U13*'[2]MARK UP FOR RETAIL'!$D$11)*'[2]MARK UP FOR RETAIL'!$D$7</f>
        <v>667.44</v>
      </c>
      <c r="I13" s="314"/>
      <c r="J13" s="423">
        <f>('[2]GX 600'!W13*'[2]MARK UP FOR RETAIL'!$D$11)*'[2]MARK UP FOR RETAIL'!$D$5</f>
        <v>1098.3600000000001</v>
      </c>
      <c r="K13" s="424"/>
    </row>
    <row r="14" spans="1:11" ht="15.75">
      <c r="A14" s="58" t="s">
        <v>90</v>
      </c>
      <c r="B14" s="66">
        <v>6</v>
      </c>
      <c r="C14" s="66">
        <v>2</v>
      </c>
      <c r="D14" s="433"/>
      <c r="E14" s="122">
        <f>((('[2]GX 600'!R14*'[2]MARK UP FOR RETAIL'!$D$9)*'[2]MARK UP FOR RETAIL'!$D$11)*'[2]MARK UP FOR RETAIL'!$D$5)+'[2]MARK UP FOR RETAIL'!$G$5</f>
        <v>2941.92</v>
      </c>
      <c r="F14" s="423">
        <f>((('[2]GX 600'!S14*'[2]MARK UP FOR RETAIL'!$D$9)*'[2]MARK UP FOR RETAIL'!$D$11)*'[2]MARK UP FOR RETAIL'!$D$5)+'[2]MARK UP FOR RETAIL'!$G$5</f>
        <v>3367.98</v>
      </c>
      <c r="G14" s="424"/>
      <c r="H14" s="122">
        <f>('[2]GX 600'!U14*'[2]MARK UP FOR RETAIL'!$D$11)*'[2]MARK UP FOR RETAIL'!$D$7</f>
        <v>732.24</v>
      </c>
      <c r="I14" s="314"/>
      <c r="J14" s="423">
        <f>('[2]GX 600'!W14*'[2]MARK UP FOR RETAIL'!$D$11)*'[2]MARK UP FOR RETAIL'!$D$5</f>
        <v>1208.52</v>
      </c>
      <c r="K14" s="424"/>
    </row>
    <row r="15" spans="1:11" ht="15.75" customHeight="1">
      <c r="A15" s="420" t="s">
        <v>99</v>
      </c>
      <c r="B15" s="421"/>
      <c r="C15" s="422"/>
      <c r="D15" s="308"/>
      <c r="E15" s="423">
        <f>((('[2]GX 600'!R15*'[2]MARK UP FOR RETAIL'!$D$9)*'[2]MARK UP FOR RETAIL'!$D$11)*'[2]MARK UP FOR RETAIL'!$D$5)</f>
        <v>281.88</v>
      </c>
      <c r="F15" s="435"/>
      <c r="G15" s="424"/>
      <c r="H15" s="122"/>
      <c r="I15" s="314"/>
      <c r="J15" s="423">
        <f>('[2]GX 600'!W15*'[2]MARK UP FOR RETAIL'!$D$11)*'[2]MARK UP FOR RETAIL'!$D$5</f>
        <v>115.02000000000001</v>
      </c>
      <c r="K15" s="424"/>
    </row>
    <row r="16" spans="1:11" ht="15.75" customHeight="1">
      <c r="A16" s="434" t="s">
        <v>107</v>
      </c>
      <c r="B16" s="434"/>
      <c r="C16" s="434"/>
      <c r="D16" s="434"/>
      <c r="E16" s="122">
        <f>((('[2]GX 600'!R16*'[2]MARK UP FOR RETAIL'!$D$9)*'[2]MARK UP FOR RETAIL'!$D$11)*'[2]MARK UP FOR RETAIL'!$D$5)</f>
        <v>422.82</v>
      </c>
      <c r="F16" s="423">
        <f>((('[2]GX 600'!S16*'[2]MARK UP FOR RETAIL'!$D$9)*'[2]MARK UP FOR RETAIL'!$D$11)*'[2]MARK UP FOR RETAIL'!$D$5)</f>
        <v>466.56</v>
      </c>
      <c r="G16" s="424"/>
      <c r="H16" s="122">
        <f>('[2]GX 600'!U16*'[2]MARK UP FOR RETAIL'!$D$11)*'[2]MARK UP FOR RETAIL'!$D$7</f>
        <v>63.18</v>
      </c>
      <c r="I16" s="314"/>
      <c r="J16" s="423">
        <f>('[2]GX 600'!W16*'[2]MARK UP FOR RETAIL'!$D$11)*'[2]MARK UP FOR RETAIL'!$D$5</f>
        <v>155.51999999999998</v>
      </c>
      <c r="K16" s="424"/>
    </row>
    <row r="17" spans="1:11" ht="15.75" customHeight="1">
      <c r="A17" s="420" t="s">
        <v>26</v>
      </c>
      <c r="B17" s="421"/>
      <c r="C17" s="421"/>
      <c r="D17" s="422"/>
      <c r="E17" s="435">
        <f>(('[2]GX 600'!R17*'[2]MARK UP FOR RETAIL'!$D$10)*'[2]MARK UP FOR RETAIL'!$D$11)*'[2]MARK UP FOR RETAIL'!$D$7</f>
        <v>37.26</v>
      </c>
      <c r="F17" s="435"/>
      <c r="G17" s="424"/>
      <c r="H17" s="122"/>
      <c r="I17" s="314"/>
      <c r="J17" s="423">
        <f>('[2]GX 600'!W17*'[2]MARK UP FOR RETAIL'!$D$11)*'[2]MARK UP FOR RETAIL'!$D$5</f>
        <v>25.92</v>
      </c>
      <c r="K17" s="424"/>
    </row>
    <row r="18" spans="1:11" ht="15.75">
      <c r="A18" s="436" t="s">
        <v>27</v>
      </c>
      <c r="B18" s="437"/>
      <c r="C18" s="437"/>
      <c r="D18" s="438"/>
      <c r="E18" s="20">
        <f>((('[2]GX 600'!R18*'[2]MARK UP FOR RETAIL'!$D$9)*'[2]MARK UP FOR RETAIL'!$D$11)*'[2]MARK UP FOR RETAIL'!$D$5)</f>
        <v>-98.820000000000007</v>
      </c>
      <c r="F18" s="439">
        <f>(('[2]GX 600'!S18*'[2]MARK UP FOR RETAIL'!$D$9)*'[2]MARK UP FOR RETAIL'!$D$11)*'[2]MARK UP FOR RETAIL'!$D$5</f>
        <v>-103.68</v>
      </c>
      <c r="G18" s="440"/>
      <c r="H18" s="67"/>
      <c r="I18" s="315"/>
      <c r="J18" s="439">
        <f>('[2]GX 600'!W18*'[2]MARK UP FOR RETAIL'!$D$11)*'[2]MARK UP FOR RETAIL'!$D$5</f>
        <v>-40.5</v>
      </c>
      <c r="K18" s="440"/>
    </row>
    <row r="19" spans="1:11">
      <c r="E19" s="68"/>
      <c r="F19" s="68"/>
    </row>
    <row r="20" spans="1:11" ht="15.75">
      <c r="A20" s="441" t="s">
        <v>108</v>
      </c>
      <c r="B20" s="442"/>
      <c r="C20" s="442"/>
      <c r="D20" s="443"/>
      <c r="E20" s="132" t="s">
        <v>109</v>
      </c>
      <c r="F20" s="444" t="s">
        <v>110</v>
      </c>
      <c r="G20" s="445"/>
    </row>
    <row r="21" spans="1:11" ht="15.75">
      <c r="A21" s="446" t="s">
        <v>111</v>
      </c>
      <c r="B21" s="447"/>
      <c r="C21" s="447"/>
      <c r="D21" s="448"/>
      <c r="E21" s="122">
        <f>(('[2]GX 600'!R21*'[2]MARK UP FOR RETAIL'!$D$10)*'[2]MARK UP FOR RETAIL'!$D$11)*'[2]MARK UP FOR RETAIL'!$D$7</f>
        <v>11.340000000000002</v>
      </c>
      <c r="F21" s="423">
        <f>(('[2]GX 600'!S21*'[2]MARK UP FOR RETAIL'!$D$10)*'[2]MARK UP FOR RETAIL'!$D$11)*'[2]MARK UP FOR RETAIL'!$D$7</f>
        <v>11.340000000000002</v>
      </c>
      <c r="G21" s="424"/>
      <c r="H21" s="68"/>
      <c r="I21" s="68"/>
      <c r="J21" s="68"/>
      <c r="K21" s="68"/>
    </row>
    <row r="22" spans="1:11" ht="15.75">
      <c r="A22" s="446" t="s">
        <v>112</v>
      </c>
      <c r="B22" s="447"/>
      <c r="C22" s="447"/>
      <c r="D22" s="448"/>
      <c r="E22" s="122">
        <f>(('[2]GX 600'!R22*'[2]MARK UP FOR RETAIL'!$D$10)*'[2]MARK UP FOR RETAIL'!$D$11)*'[2]MARK UP FOR RETAIL'!$D$7</f>
        <v>8.1000000000000014</v>
      </c>
      <c r="F22" s="423">
        <f>(('[2]GX 600'!S22*'[2]MARK UP FOR RETAIL'!$D$10)*'[2]MARK UP FOR RETAIL'!$D$11)*'[2]MARK UP FOR RETAIL'!$D$7</f>
        <v>8.1000000000000014</v>
      </c>
      <c r="G22" s="424"/>
      <c r="H22" s="68"/>
      <c r="I22" s="68"/>
      <c r="J22" s="68"/>
      <c r="K22" s="68"/>
    </row>
    <row r="23" spans="1:11" ht="15.75">
      <c r="A23" s="446" t="s">
        <v>113</v>
      </c>
      <c r="B23" s="447"/>
      <c r="C23" s="447"/>
      <c r="D23" s="448"/>
      <c r="E23" s="122">
        <f>(('[2]GX 600'!R23*'[2]MARK UP FOR RETAIL'!$D$10)*'[2]MARK UP FOR RETAIL'!$D$11)*'[2]MARK UP FOR RETAIL'!$D$7</f>
        <v>98.820000000000007</v>
      </c>
      <c r="F23" s="423">
        <f>(('[2]GX 600'!S23*'[2]MARK UP FOR RETAIL'!$D$10)*'[2]MARK UP FOR RETAIL'!$D$11)*'[2]MARK UP FOR RETAIL'!$D$7</f>
        <v>84.240000000000009</v>
      </c>
      <c r="G23" s="424"/>
      <c r="H23" s="68"/>
      <c r="I23" s="68"/>
      <c r="J23" s="68"/>
      <c r="K23" s="68"/>
    </row>
    <row r="24" spans="1:11" ht="15.75" thickBot="1"/>
    <row r="25" spans="1:11" ht="15" customHeight="1">
      <c r="A25" s="449" t="s">
        <v>114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1"/>
    </row>
    <row r="26" spans="1:11" ht="15" customHeight="1">
      <c r="A26" s="452"/>
      <c r="B26" s="453"/>
      <c r="C26" s="453"/>
      <c r="D26" s="453"/>
      <c r="E26" s="453"/>
      <c r="F26" s="453"/>
      <c r="G26" s="453"/>
      <c r="H26" s="453"/>
      <c r="I26" s="453"/>
      <c r="J26" s="453"/>
      <c r="K26" s="454"/>
    </row>
    <row r="27" spans="1:11" ht="20.25">
      <c r="A27" s="329" t="s">
        <v>29</v>
      </c>
      <c r="B27" s="330"/>
      <c r="C27" s="330"/>
      <c r="D27" s="330"/>
      <c r="E27" s="330"/>
      <c r="F27" s="69"/>
      <c r="G27" s="333" t="s">
        <v>30</v>
      </c>
      <c r="H27" s="333"/>
      <c r="I27" s="333"/>
      <c r="J27" s="333"/>
      <c r="K27" s="334"/>
    </row>
    <row r="28" spans="1:11" ht="20.25">
      <c r="A28" s="329"/>
      <c r="B28" s="330"/>
      <c r="C28" s="330"/>
      <c r="D28" s="330"/>
      <c r="E28" s="330"/>
      <c r="F28" s="69"/>
      <c r="G28" s="333"/>
      <c r="H28" s="333"/>
      <c r="I28" s="333"/>
      <c r="J28" s="333"/>
      <c r="K28" s="334"/>
    </row>
    <row r="29" spans="1:11" ht="15.75">
      <c r="A29" s="25" t="s">
        <v>33</v>
      </c>
      <c r="B29" s="26"/>
      <c r="C29" s="26"/>
      <c r="D29" s="27"/>
      <c r="E29" s="70"/>
      <c r="F29" s="70"/>
      <c r="G29" s="70" t="s">
        <v>32</v>
      </c>
      <c r="H29" s="70"/>
      <c r="I29" s="27"/>
      <c r="J29" s="27"/>
      <c r="K29" s="31"/>
    </row>
    <row r="30" spans="1:11" ht="15.75">
      <c r="A30" s="25" t="s">
        <v>115</v>
      </c>
      <c r="B30" s="26"/>
      <c r="C30" s="26"/>
      <c r="D30" s="27"/>
      <c r="E30" s="70"/>
      <c r="F30" s="70"/>
      <c r="G30" s="70" t="s">
        <v>76</v>
      </c>
      <c r="H30" s="70"/>
      <c r="I30" s="27"/>
      <c r="J30" s="27"/>
      <c r="K30" s="31"/>
    </row>
    <row r="31" spans="1:11" ht="15.75">
      <c r="A31" s="25" t="s">
        <v>116</v>
      </c>
      <c r="B31" s="26"/>
      <c r="C31" s="26"/>
      <c r="D31" s="27"/>
      <c r="E31" s="70"/>
      <c r="F31" s="70"/>
      <c r="G31" s="70" t="s">
        <v>117</v>
      </c>
      <c r="H31" s="70"/>
      <c r="I31" s="27"/>
      <c r="J31" s="27"/>
      <c r="K31" s="31"/>
    </row>
    <row r="32" spans="1:11" ht="15.75">
      <c r="A32" s="25" t="s">
        <v>118</v>
      </c>
      <c r="B32" s="26"/>
      <c r="C32" s="26"/>
      <c r="D32" s="27"/>
      <c r="E32" s="70"/>
      <c r="F32" s="70"/>
      <c r="G32" s="70" t="s">
        <v>119</v>
      </c>
      <c r="H32" s="70"/>
      <c r="I32" s="27"/>
      <c r="J32" s="27"/>
      <c r="K32" s="31"/>
    </row>
    <row r="33" spans="1:11" ht="15.75">
      <c r="A33" s="25" t="s">
        <v>61</v>
      </c>
      <c r="B33" s="26"/>
      <c r="C33" s="26"/>
      <c r="D33" s="27"/>
      <c r="E33" s="70"/>
      <c r="F33" s="70"/>
      <c r="G33" s="70" t="s">
        <v>40</v>
      </c>
      <c r="H33" s="70"/>
      <c r="I33" s="27"/>
      <c r="J33" s="27"/>
      <c r="K33" s="31"/>
    </row>
    <row r="34" spans="1:11" ht="15.75">
      <c r="A34" s="352"/>
      <c r="B34" s="367"/>
      <c r="C34" s="367"/>
      <c r="D34" s="367"/>
      <c r="E34" s="367"/>
      <c r="F34" s="70"/>
      <c r="G34" s="70" t="s">
        <v>41</v>
      </c>
      <c r="H34" s="70"/>
      <c r="I34" s="27"/>
      <c r="J34" s="27"/>
      <c r="K34" s="31"/>
    </row>
    <row r="35" spans="1:11" ht="20.25">
      <c r="A35" s="368"/>
      <c r="B35" s="367"/>
      <c r="C35" s="367"/>
      <c r="D35" s="367"/>
      <c r="E35" s="367"/>
      <c r="F35" s="27"/>
      <c r="G35" s="33"/>
      <c r="H35" s="33"/>
      <c r="I35" s="33"/>
      <c r="J35" s="33"/>
      <c r="K35" s="71"/>
    </row>
    <row r="36" spans="1:11" ht="15" customHeight="1">
      <c r="A36" s="368"/>
      <c r="B36" s="367"/>
      <c r="C36" s="367"/>
      <c r="D36" s="367"/>
      <c r="E36" s="367"/>
      <c r="F36" s="27"/>
      <c r="G36" s="757"/>
      <c r="H36" s="758"/>
      <c r="I36" s="758"/>
      <c r="J36" s="758"/>
      <c r="K36" s="759"/>
    </row>
    <row r="37" spans="1:11" ht="15" customHeight="1" thickBot="1">
      <c r="A37" s="34"/>
      <c r="B37" s="26"/>
      <c r="C37" s="26"/>
      <c r="D37" s="27"/>
      <c r="E37" s="27"/>
      <c r="F37" s="27"/>
      <c r="G37" s="758"/>
      <c r="H37" s="758"/>
      <c r="I37" s="758"/>
      <c r="J37" s="758"/>
      <c r="K37" s="759"/>
    </row>
    <row r="38" spans="1:11" ht="51">
      <c r="A38" s="35" t="s">
        <v>43</v>
      </c>
      <c r="B38" s="36" t="s">
        <v>103</v>
      </c>
      <c r="C38" s="36" t="s">
        <v>104</v>
      </c>
      <c r="D38" s="36" t="s">
        <v>6</v>
      </c>
      <c r="E38" s="37" t="s">
        <v>8</v>
      </c>
      <c r="F38" s="80"/>
      <c r="G38" s="765" t="s">
        <v>506</v>
      </c>
      <c r="H38" s="766"/>
      <c r="I38" s="766"/>
      <c r="J38" s="766"/>
      <c r="K38" s="767"/>
    </row>
    <row r="39" spans="1:11" ht="15.75" customHeight="1">
      <c r="A39" s="59" t="s">
        <v>105</v>
      </c>
      <c r="B39" s="55">
        <v>1</v>
      </c>
      <c r="C39" s="55">
        <v>2</v>
      </c>
      <c r="D39" s="365" t="s">
        <v>44</v>
      </c>
      <c r="E39" s="189">
        <f>((('[2]GX 600'!R39*'[2]MARK UP FOR RETAIL'!$D$14)*'[2]MARK UP FOR RETAIL'!$D$11)*'[2]MARK UP FOR RETAIL'!$D$5)+'[2]MARK UP FOR RETAIL'!$G$5</f>
        <v>1490.4</v>
      </c>
      <c r="F39" s="72"/>
      <c r="G39" s="768">
        <f>(('[2]GX 600'!T39*'[2]MARK UP FOR RETAIL'!$D$14)*'[2]MARK UP FOR RETAIL'!$D$11)*'[2]MARK UP FOR RETAIL'!$D$5</f>
        <v>693.36000000000013</v>
      </c>
      <c r="H39" s="576"/>
      <c r="I39" s="576"/>
      <c r="J39" s="576"/>
      <c r="K39" s="577"/>
    </row>
    <row r="40" spans="1:11" ht="15.75">
      <c r="A40" s="59" t="s">
        <v>106</v>
      </c>
      <c r="B40" s="55">
        <v>1</v>
      </c>
      <c r="C40" s="55">
        <v>2</v>
      </c>
      <c r="D40" s="398"/>
      <c r="E40" s="189">
        <f>((('[2]GX 600'!R40*'[2]MARK UP FOR RETAIL'!$D$14)*'[2]MARK UP FOR RETAIL'!$D$11)*'[2]MARK UP FOR RETAIL'!$D$5)+'[2]MARK UP FOR RETAIL'!$G$5</f>
        <v>1639.4399999999998</v>
      </c>
      <c r="F40" s="72"/>
      <c r="G40" s="768">
        <f>(('[2]GX 600'!T40*'[2]MARK UP FOR RETAIL'!$D$14)*'[2]MARK UP FOR RETAIL'!$D$11)*'[2]MARK UP FOR RETAIL'!$D$5</f>
        <v>800.28</v>
      </c>
      <c r="H40" s="576"/>
      <c r="I40" s="576"/>
      <c r="J40" s="576"/>
      <c r="K40" s="577"/>
    </row>
    <row r="41" spans="1:11" ht="15.75">
      <c r="A41" s="59" t="s">
        <v>84</v>
      </c>
      <c r="B41" s="55">
        <v>2</v>
      </c>
      <c r="C41" s="55">
        <v>2</v>
      </c>
      <c r="D41" s="398"/>
      <c r="E41" s="189">
        <f>((('[2]GX 600'!R41*'[2]MARK UP FOR RETAIL'!$D$14)*'[2]MARK UP FOR RETAIL'!$D$11)*'[2]MARK UP FOR RETAIL'!$D$5)+'[2]MARK UP FOR RETAIL'!$G$5</f>
        <v>1799.8200000000002</v>
      </c>
      <c r="F41" s="72"/>
      <c r="G41" s="768">
        <f>(('[2]GX 600'!T41*'[2]MARK UP FOR RETAIL'!$D$14)*'[2]MARK UP FOR RETAIL'!$D$11)*'[2]MARK UP FOR RETAIL'!$D$5</f>
        <v>878.04000000000008</v>
      </c>
      <c r="H41" s="576"/>
      <c r="I41" s="576"/>
      <c r="J41" s="576"/>
      <c r="K41" s="577"/>
    </row>
    <row r="42" spans="1:11" ht="15.75">
      <c r="A42" s="59" t="s">
        <v>85</v>
      </c>
      <c r="B42" s="55">
        <v>2</v>
      </c>
      <c r="C42" s="55">
        <v>2</v>
      </c>
      <c r="D42" s="398"/>
      <c r="E42" s="189">
        <f>((('[2]GX 600'!R42*'[2]MARK UP FOR RETAIL'!$D$14)*'[2]MARK UP FOR RETAIL'!$D$11)*'[2]MARK UP FOR RETAIL'!$D$5)+'[2]MARK UP FOR RETAIL'!$G$5</f>
        <v>2107.6200000000003</v>
      </c>
      <c r="F42" s="72"/>
      <c r="G42" s="768">
        <f>(('[2]GX 600'!T42*'[2]MARK UP FOR RETAIL'!$D$14)*'[2]MARK UP FOR RETAIL'!$D$11)*'[2]MARK UP FOR RETAIL'!$D$5</f>
        <v>952.56000000000006</v>
      </c>
      <c r="H42" s="576"/>
      <c r="I42" s="576"/>
      <c r="J42" s="576"/>
      <c r="K42" s="577"/>
    </row>
    <row r="43" spans="1:11" ht="15.75">
      <c r="A43" s="59" t="s">
        <v>86</v>
      </c>
      <c r="B43" s="55">
        <v>2</v>
      </c>
      <c r="C43" s="55">
        <v>2</v>
      </c>
      <c r="D43" s="398"/>
      <c r="E43" s="189">
        <f>((('[2]GX 600'!R43*'[2]MARK UP FOR RETAIL'!$D$14)*'[2]MARK UP FOR RETAIL'!$D$11)*'[2]MARK UP FOR RETAIL'!$D$5)+'[2]MARK UP FOR RETAIL'!$G$5</f>
        <v>2400.84</v>
      </c>
      <c r="F43" s="72"/>
      <c r="G43" s="768">
        <f>(('[2]GX 600'!T43*'[2]MARK UP FOR RETAIL'!$D$14)*'[2]MARK UP FOR RETAIL'!$D$11)*'[2]MARK UP FOR RETAIL'!$D$5</f>
        <v>1007.64</v>
      </c>
      <c r="H43" s="576"/>
      <c r="I43" s="576"/>
      <c r="J43" s="576"/>
      <c r="K43" s="577"/>
    </row>
    <row r="44" spans="1:11" ht="16.5" thickBot="1">
      <c r="A44" s="60" t="s">
        <v>87</v>
      </c>
      <c r="B44" s="73">
        <v>4</v>
      </c>
      <c r="C44" s="73">
        <v>2</v>
      </c>
      <c r="D44" s="399"/>
      <c r="E44" s="193">
        <f>((('[2]GX 600'!R44*'[2]MARK UP FOR RETAIL'!$D$14)*'[2]MARK UP FOR RETAIL'!$D$11)*'[2]MARK UP FOR RETAIL'!$D$5)+'[2]MARK UP FOR RETAIL'!$G$5</f>
        <v>2729.7000000000003</v>
      </c>
      <c r="F44" s="74"/>
      <c r="G44" s="769">
        <f>(('[2]GX 600'!T44*'[2]MARK UP FOR RETAIL'!$D$14)*'[2]MARK UP FOR RETAIL'!$D$11)*'[2]MARK UP FOR RETAIL'!$D$5</f>
        <v>1153.44</v>
      </c>
      <c r="H44" s="578"/>
      <c r="I44" s="578"/>
      <c r="J44" s="578"/>
      <c r="K44" s="579"/>
    </row>
  </sheetData>
  <mergeCells count="59">
    <mergeCell ref="G44:K44"/>
    <mergeCell ref="G42:K42"/>
    <mergeCell ref="G41:K41"/>
    <mergeCell ref="G40:K40"/>
    <mergeCell ref="G39:K39"/>
    <mergeCell ref="G38:K38"/>
    <mergeCell ref="J7:K7"/>
    <mergeCell ref="J6:K6"/>
    <mergeCell ref="J5:K5"/>
    <mergeCell ref="J8:K8"/>
    <mergeCell ref="J13:K13"/>
    <mergeCell ref="J12:K12"/>
    <mergeCell ref="J11:K11"/>
    <mergeCell ref="J10:K10"/>
    <mergeCell ref="J9:K9"/>
    <mergeCell ref="J16:K16"/>
    <mergeCell ref="J15:K15"/>
    <mergeCell ref="J14:K14"/>
    <mergeCell ref="J18:K18"/>
    <mergeCell ref="J17:K17"/>
    <mergeCell ref="G43:K43"/>
    <mergeCell ref="A34:E36"/>
    <mergeCell ref="G36:K37"/>
    <mergeCell ref="D39:D44"/>
    <mergeCell ref="A27:E28"/>
    <mergeCell ref="G27:K28"/>
    <mergeCell ref="A18:D18"/>
    <mergeCell ref="F18:G18"/>
    <mergeCell ref="A20:D20"/>
    <mergeCell ref="F20:G20"/>
    <mergeCell ref="A21:D21"/>
    <mergeCell ref="F21:G21"/>
    <mergeCell ref="A22:D22"/>
    <mergeCell ref="F22:G22"/>
    <mergeCell ref="A23:D23"/>
    <mergeCell ref="F23:G23"/>
    <mergeCell ref="A25:K26"/>
    <mergeCell ref="A15:C15"/>
    <mergeCell ref="A16:D16"/>
    <mergeCell ref="F16:G16"/>
    <mergeCell ref="A17:D17"/>
    <mergeCell ref="E17:G17"/>
    <mergeCell ref="E15:G15"/>
    <mergeCell ref="F14:G14"/>
    <mergeCell ref="A1:K1"/>
    <mergeCell ref="A2:D4"/>
    <mergeCell ref="E3:G4"/>
    <mergeCell ref="J3:K4"/>
    <mergeCell ref="F5:G5"/>
    <mergeCell ref="I5:I18"/>
    <mergeCell ref="D6:D15"/>
    <mergeCell ref="F6:G6"/>
    <mergeCell ref="F7:G7"/>
    <mergeCell ref="F8:G8"/>
    <mergeCell ref="F9:G9"/>
    <mergeCell ref="F10:G10"/>
    <mergeCell ref="F11:G11"/>
    <mergeCell ref="F12:G12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COMPACT</vt:lpstr>
      <vt:lpstr>MAXIM</vt:lpstr>
      <vt:lpstr>THE EDGE 400</vt:lpstr>
      <vt:lpstr>STREAMLINE</vt:lpstr>
      <vt:lpstr>DELTA</vt:lpstr>
      <vt:lpstr>CRAFTSMAN</vt:lpstr>
      <vt:lpstr>HIGH EAVE</vt:lpstr>
      <vt:lpstr>STRATA</vt:lpstr>
      <vt:lpstr>GX 600</vt:lpstr>
      <vt:lpstr>TITAN 600</vt:lpstr>
      <vt:lpstr>SANCTUARY 6</vt:lpstr>
      <vt:lpstr>THE EDGE 600</vt:lpstr>
      <vt:lpstr> 6' FEATURED DWARF WALL</vt:lpstr>
      <vt:lpstr>THYME 6</vt:lpstr>
      <vt:lpstr>VANTAGE</vt:lpstr>
      <vt:lpstr>TITAN 700</vt:lpstr>
      <vt:lpstr>BELMONT</vt:lpstr>
      <vt:lpstr>GX 800</vt:lpstr>
      <vt:lpstr>SANCTUARY 8</vt:lpstr>
      <vt:lpstr>TITAN 800</vt:lpstr>
      <vt:lpstr>THE EDGE 800</vt:lpstr>
      <vt:lpstr>8' FEATURED DWARF WALL</vt:lpstr>
      <vt:lpstr>THYME 8</vt:lpstr>
      <vt:lpstr>ZENITH 800</vt:lpstr>
      <vt:lpstr>SUPREME &amp; CLASSIQUE</vt:lpstr>
      <vt:lpstr>TITAN 1000 &amp; 1200</vt:lpstr>
      <vt:lpstr>SMALL BUILDINGS</vt:lpstr>
      <vt:lpstr>WINDSOR LEAN TO</vt:lpstr>
      <vt:lpstr>KENSINGTON LEAN TO</vt:lpstr>
      <vt:lpstr>K800</vt:lpstr>
      <vt:lpstr>ACCESSORIES</vt:lpstr>
    </vt:vector>
  </TitlesOfParts>
  <Company>RM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KSB</cp:lastModifiedBy>
  <dcterms:created xsi:type="dcterms:W3CDTF">2021-05-19T07:17:36Z</dcterms:created>
  <dcterms:modified xsi:type="dcterms:W3CDTF">2026-01-28T11:55:44Z</dcterms:modified>
</cp:coreProperties>
</file>