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my\Documents\Greenhouse\"/>
    </mc:Choice>
  </mc:AlternateContent>
  <bookViews>
    <workbookView xWindow="0" yWindow="0" windowWidth="28800" windowHeight="12435" firstSheet="26" activeTab="28"/>
  </bookViews>
  <sheets>
    <sheet name="COMPACT" sheetId="1" r:id="rId1"/>
    <sheet name="MAXIM" sheetId="2" r:id="rId2"/>
    <sheet name="THE EDGE 400" sheetId="3" r:id="rId3"/>
    <sheet name="STREAMLINE" sheetId="4" r:id="rId4"/>
    <sheet name="DELTA" sheetId="5" r:id="rId5"/>
    <sheet name="CRAFTSMAN" sheetId="6" r:id="rId6"/>
    <sheet name="HIGH EAVE" sheetId="7" r:id="rId7"/>
    <sheet name="STRATA" sheetId="8" r:id="rId8"/>
    <sheet name="GX 600" sheetId="9" r:id="rId9"/>
    <sheet name="TITAN 600" sheetId="10" r:id="rId10"/>
    <sheet name="THE EDGE 600" sheetId="29" r:id="rId11"/>
    <sheet name=" 6' FEATURED DWARF WALL" sheetId="11" r:id="rId12"/>
    <sheet name="THYME 6" sheetId="12" r:id="rId13"/>
    <sheet name="VANTAGE" sheetId="13" r:id="rId14"/>
    <sheet name="TITAN 700" sheetId="14" r:id="rId15"/>
    <sheet name="BELMONT" sheetId="15" r:id="rId16"/>
    <sheet name="GX 800" sheetId="16" r:id="rId17"/>
    <sheet name="TITAN 800" sheetId="17" r:id="rId18"/>
    <sheet name="THE EDGE 800" sheetId="18" r:id="rId19"/>
    <sheet name="8' FEATURED DWARF WALL" sheetId="19" r:id="rId20"/>
    <sheet name="THYME 8" sheetId="22" r:id="rId21"/>
    <sheet name="ZENITH 800" sheetId="23" r:id="rId22"/>
    <sheet name="SUPREME &amp; CLASSIQUE" sheetId="24" r:id="rId23"/>
    <sheet name="TITAN 1000 &amp; 1200" sheetId="20" r:id="rId24"/>
    <sheet name="SMALL BUILDINGS" sheetId="21" r:id="rId25"/>
    <sheet name="WINDSOR LEAN TO" sheetId="25" r:id="rId26"/>
    <sheet name="KENSINGTON LEAN TO" sheetId="26" r:id="rId27"/>
    <sheet name="K800" sheetId="27" r:id="rId28"/>
    <sheet name="ACCESSORIES" sheetId="28" r:id="rId29"/>
  </sheets>
  <externalReferences>
    <externalReference r:id="rId3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28" l="1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2" i="28"/>
  <c r="C191" i="28"/>
  <c r="C190" i="28"/>
  <c r="C189" i="28"/>
  <c r="C188" i="28"/>
  <c r="C187" i="28"/>
  <c r="C186" i="28"/>
  <c r="C185" i="28"/>
  <c r="C184" i="28"/>
  <c r="C183" i="28"/>
  <c r="C180" i="28"/>
  <c r="C178" i="28"/>
  <c r="C177" i="28"/>
  <c r="C176" i="28"/>
  <c r="C175" i="28"/>
  <c r="C174" i="28"/>
  <c r="C173" i="28"/>
  <c r="G169" i="28"/>
  <c r="E169" i="28"/>
  <c r="C169" i="28"/>
  <c r="G168" i="28"/>
  <c r="E168" i="28"/>
  <c r="C168" i="28"/>
  <c r="G167" i="28"/>
  <c r="E167" i="28"/>
  <c r="C167" i="28"/>
  <c r="G166" i="28"/>
  <c r="E166" i="28"/>
  <c r="C166" i="28"/>
  <c r="G165" i="28"/>
  <c r="E165" i="28"/>
  <c r="C165" i="28"/>
  <c r="C161" i="28"/>
  <c r="C160" i="28"/>
  <c r="C157" i="28"/>
  <c r="C156" i="28"/>
  <c r="C155" i="28"/>
  <c r="C154" i="28"/>
  <c r="C153" i="28"/>
  <c r="C151" i="28"/>
  <c r="C150" i="28"/>
  <c r="G147" i="28"/>
  <c r="E147" i="28"/>
  <c r="C147" i="28"/>
  <c r="G146" i="28"/>
  <c r="E146" i="28"/>
  <c r="C146" i="28"/>
  <c r="G145" i="28"/>
  <c r="E145" i="28"/>
  <c r="C145" i="28"/>
  <c r="G144" i="28"/>
  <c r="E144" i="28"/>
  <c r="C144" i="28"/>
  <c r="G143" i="28"/>
  <c r="E143" i="28"/>
  <c r="C143" i="28"/>
  <c r="G142" i="28"/>
  <c r="E142" i="28"/>
  <c r="C142" i="28"/>
  <c r="G141" i="28"/>
  <c r="E141" i="28"/>
  <c r="C141" i="28"/>
  <c r="G140" i="28"/>
  <c r="E140" i="28"/>
  <c r="C140" i="28"/>
  <c r="G139" i="28"/>
  <c r="E139" i="28"/>
  <c r="C139" i="28"/>
  <c r="C135" i="28"/>
  <c r="C134" i="28"/>
  <c r="C133" i="28"/>
  <c r="G130" i="28"/>
  <c r="E130" i="28"/>
  <c r="C130" i="28"/>
  <c r="G129" i="28"/>
  <c r="E129" i="28"/>
  <c r="C129" i="28"/>
  <c r="G128" i="28"/>
  <c r="E128" i="28"/>
  <c r="C128" i="28"/>
  <c r="G124" i="28"/>
  <c r="E124" i="28"/>
  <c r="C124" i="28"/>
  <c r="G123" i="28"/>
  <c r="E123" i="28"/>
  <c r="C123" i="28"/>
  <c r="G122" i="28"/>
  <c r="E122" i="28"/>
  <c r="C122" i="28"/>
  <c r="H117" i="28"/>
  <c r="G117" i="28"/>
  <c r="F117" i="28"/>
  <c r="E117" i="28"/>
  <c r="D117" i="28"/>
  <c r="C117" i="28"/>
  <c r="B117" i="28"/>
  <c r="H116" i="28"/>
  <c r="G116" i="28"/>
  <c r="F116" i="28"/>
  <c r="E116" i="28"/>
  <c r="D116" i="28"/>
  <c r="C116" i="28"/>
  <c r="B116" i="28"/>
  <c r="H115" i="28"/>
  <c r="G115" i="28"/>
  <c r="F115" i="28"/>
  <c r="E115" i="28"/>
  <c r="D115" i="28"/>
  <c r="C115" i="28"/>
  <c r="B115" i="28"/>
  <c r="H113" i="28"/>
  <c r="G113" i="28"/>
  <c r="F113" i="28"/>
  <c r="E113" i="28"/>
  <c r="D113" i="28"/>
  <c r="C113" i="28"/>
  <c r="B113" i="28"/>
  <c r="H112" i="28"/>
  <c r="G112" i="28"/>
  <c r="F112" i="28"/>
  <c r="E112" i="28"/>
  <c r="D112" i="28"/>
  <c r="C112" i="28"/>
  <c r="B112" i="28"/>
  <c r="H111" i="28"/>
  <c r="G111" i="28"/>
  <c r="F111" i="28"/>
  <c r="E111" i="28"/>
  <c r="D111" i="28"/>
  <c r="C111" i="28"/>
  <c r="B111" i="28"/>
  <c r="H109" i="28"/>
  <c r="G109" i="28"/>
  <c r="F109" i="28"/>
  <c r="E109" i="28"/>
  <c r="D109" i="28"/>
  <c r="C109" i="28"/>
  <c r="B109" i="28"/>
  <c r="H108" i="28"/>
  <c r="G108" i="28"/>
  <c r="F108" i="28"/>
  <c r="E108" i="28"/>
  <c r="D108" i="28"/>
  <c r="C108" i="28"/>
  <c r="B108" i="28"/>
  <c r="H107" i="28"/>
  <c r="G107" i="28"/>
  <c r="F107" i="28"/>
  <c r="E107" i="28"/>
  <c r="D107" i="28"/>
  <c r="C107" i="28"/>
  <c r="B107" i="28"/>
  <c r="H105" i="28"/>
  <c r="G105" i="28"/>
  <c r="F105" i="28"/>
  <c r="E105" i="28"/>
  <c r="D105" i="28"/>
  <c r="C105" i="28"/>
  <c r="B105" i="28"/>
  <c r="H104" i="28"/>
  <c r="G104" i="28"/>
  <c r="F104" i="28"/>
  <c r="E104" i="28"/>
  <c r="D104" i="28"/>
  <c r="C104" i="28"/>
  <c r="B104" i="28"/>
  <c r="H103" i="28"/>
  <c r="G103" i="28"/>
  <c r="F103" i="28"/>
  <c r="E103" i="28"/>
  <c r="D103" i="28"/>
  <c r="C103" i="28"/>
  <c r="B103" i="28"/>
  <c r="H101" i="28"/>
  <c r="G101" i="28"/>
  <c r="F101" i="28"/>
  <c r="E101" i="28"/>
  <c r="D101" i="28"/>
  <c r="C101" i="28"/>
  <c r="H100" i="28"/>
  <c r="G100" i="28"/>
  <c r="F100" i="28"/>
  <c r="E100" i="28"/>
  <c r="D100" i="28"/>
  <c r="C100" i="28"/>
  <c r="H99" i="28"/>
  <c r="G99" i="28"/>
  <c r="F99" i="28"/>
  <c r="E99" i="28"/>
  <c r="D99" i="28"/>
  <c r="C99" i="28"/>
  <c r="H97" i="28"/>
  <c r="G97" i="28"/>
  <c r="F97" i="28"/>
  <c r="E97" i="28"/>
  <c r="D97" i="28"/>
  <c r="C97" i="28"/>
  <c r="B97" i="28"/>
  <c r="H96" i="28"/>
  <c r="G96" i="28"/>
  <c r="F96" i="28"/>
  <c r="E96" i="28"/>
  <c r="D96" i="28"/>
  <c r="C96" i="28"/>
  <c r="B96" i="28"/>
  <c r="H95" i="28"/>
  <c r="G95" i="28"/>
  <c r="F95" i="28"/>
  <c r="E95" i="28"/>
  <c r="D95" i="28"/>
  <c r="C95" i="28"/>
  <c r="B95" i="28"/>
  <c r="H93" i="28"/>
  <c r="G93" i="28"/>
  <c r="F93" i="28"/>
  <c r="E93" i="28"/>
  <c r="D93" i="28"/>
  <c r="C93" i="28"/>
  <c r="B93" i="28"/>
  <c r="H92" i="28"/>
  <c r="G92" i="28"/>
  <c r="F92" i="28"/>
  <c r="E92" i="28"/>
  <c r="D92" i="28"/>
  <c r="C92" i="28"/>
  <c r="B92" i="28"/>
  <c r="H91" i="28"/>
  <c r="G91" i="28"/>
  <c r="F91" i="28"/>
  <c r="E91" i="28"/>
  <c r="D91" i="28"/>
  <c r="C91" i="28"/>
  <c r="B91" i="28"/>
  <c r="C85" i="28"/>
  <c r="C84" i="28"/>
  <c r="C83" i="28"/>
  <c r="C82" i="28"/>
  <c r="G81" i="28"/>
  <c r="E81" i="28"/>
  <c r="C81" i="28"/>
  <c r="G80" i="28"/>
  <c r="E80" i="28"/>
  <c r="C80" i="28"/>
  <c r="G79" i="28"/>
  <c r="E79" i="28"/>
  <c r="C79" i="28"/>
  <c r="G75" i="28"/>
  <c r="E75" i="28"/>
  <c r="C75" i="28"/>
  <c r="G74" i="28"/>
  <c r="E74" i="28"/>
  <c r="C74" i="28"/>
  <c r="G73" i="28"/>
  <c r="E73" i="28"/>
  <c r="C73" i="28"/>
  <c r="G72" i="28"/>
  <c r="E72" i="28"/>
  <c r="C72" i="28"/>
  <c r="G66" i="28"/>
  <c r="E66" i="28"/>
  <c r="C66" i="28"/>
  <c r="G64" i="28"/>
  <c r="E64" i="28"/>
  <c r="C64" i="28"/>
  <c r="G63" i="28"/>
  <c r="E63" i="28"/>
  <c r="C63" i="28"/>
  <c r="G62" i="28"/>
  <c r="E62" i="28"/>
  <c r="C62" i="28"/>
  <c r="G60" i="28"/>
  <c r="E60" i="28"/>
  <c r="C60" i="28"/>
  <c r="G59" i="28"/>
  <c r="E59" i="28"/>
  <c r="C59" i="28"/>
  <c r="G58" i="28"/>
  <c r="E58" i="28"/>
  <c r="C58" i="28"/>
  <c r="G56" i="28"/>
  <c r="E56" i="28"/>
  <c r="C56" i="28"/>
  <c r="G55" i="28"/>
  <c r="E55" i="28"/>
  <c r="C55" i="28"/>
  <c r="G54" i="28"/>
  <c r="E54" i="28"/>
  <c r="C54" i="28"/>
  <c r="G52" i="28"/>
  <c r="E52" i="28"/>
  <c r="C52" i="28"/>
  <c r="G51" i="28"/>
  <c r="E51" i="28"/>
  <c r="C51" i="28"/>
  <c r="G50" i="28"/>
  <c r="E50" i="28"/>
  <c r="C50" i="28"/>
  <c r="C46" i="28"/>
  <c r="C45" i="28"/>
  <c r="C44" i="28"/>
  <c r="C43" i="28"/>
  <c r="C42" i="28"/>
  <c r="C41" i="28"/>
  <c r="C40" i="28"/>
  <c r="C38" i="28"/>
  <c r="C37" i="28"/>
  <c r="C36" i="28"/>
  <c r="C35" i="28"/>
  <c r="C34" i="28"/>
  <c r="C33" i="28"/>
  <c r="C32" i="28"/>
  <c r="C31" i="28"/>
  <c r="C30" i="28"/>
  <c r="C28" i="28"/>
  <c r="C27" i="28"/>
  <c r="C26" i="28"/>
  <c r="C25" i="28"/>
  <c r="C22" i="28"/>
  <c r="C21" i="28"/>
  <c r="C20" i="28"/>
  <c r="C19" i="28"/>
  <c r="C18" i="28"/>
  <c r="C17" i="28"/>
  <c r="C16" i="28"/>
  <c r="G13" i="28"/>
  <c r="E13" i="28"/>
  <c r="C13" i="28"/>
  <c r="G12" i="28"/>
  <c r="E12" i="28"/>
  <c r="C12" i="28"/>
  <c r="G11" i="28"/>
  <c r="E11" i="28"/>
  <c r="C11" i="28"/>
  <c r="G10" i="28"/>
  <c r="E10" i="28"/>
  <c r="C10" i="28"/>
  <c r="G9" i="28"/>
  <c r="E9" i="28"/>
  <c r="C9" i="28"/>
  <c r="G8" i="28"/>
  <c r="E8" i="28"/>
  <c r="C8" i="28"/>
  <c r="G7" i="28"/>
  <c r="E7" i="28"/>
  <c r="C7" i="28"/>
  <c r="G6" i="28"/>
  <c r="E6" i="28"/>
  <c r="C6" i="28"/>
  <c r="G5" i="28"/>
  <c r="E5" i="28"/>
  <c r="C5" i="28"/>
  <c r="Q17" i="27"/>
  <c r="O17" i="27"/>
  <c r="M17" i="27"/>
  <c r="K17" i="27"/>
  <c r="I17" i="27"/>
  <c r="H17" i="27"/>
  <c r="F17" i="27"/>
  <c r="D17" i="27"/>
  <c r="Q16" i="27"/>
  <c r="O16" i="27"/>
  <c r="M16" i="27"/>
  <c r="K16" i="27"/>
  <c r="I16" i="27"/>
  <c r="H16" i="27"/>
  <c r="F16" i="27"/>
  <c r="D16" i="27"/>
  <c r="M15" i="27"/>
  <c r="K15" i="27"/>
  <c r="H15" i="27"/>
  <c r="D15" i="27"/>
  <c r="Q14" i="27"/>
  <c r="O14" i="27"/>
  <c r="M14" i="27"/>
  <c r="K14" i="27"/>
  <c r="I14" i="27"/>
  <c r="H14" i="27"/>
  <c r="F14" i="27"/>
  <c r="D14" i="27"/>
  <c r="Q13" i="27"/>
  <c r="O13" i="27"/>
  <c r="M13" i="27"/>
  <c r="K13" i="27"/>
  <c r="I13" i="27"/>
  <c r="H13" i="27"/>
  <c r="F13" i="27"/>
  <c r="D13" i="27"/>
  <c r="Q12" i="27"/>
  <c r="O12" i="27"/>
  <c r="M12" i="27"/>
  <c r="K12" i="27"/>
  <c r="I12" i="27"/>
  <c r="H12" i="27"/>
  <c r="F12" i="27"/>
  <c r="D12" i="27"/>
  <c r="Q11" i="27"/>
  <c r="O11" i="27"/>
  <c r="M11" i="27"/>
  <c r="K11" i="27"/>
  <c r="I11" i="27"/>
  <c r="H11" i="27"/>
  <c r="F11" i="27"/>
  <c r="D11" i="27"/>
  <c r="Q10" i="27"/>
  <c r="O10" i="27"/>
  <c r="M10" i="27"/>
  <c r="K10" i="27"/>
  <c r="I10" i="27"/>
  <c r="H10" i="27"/>
  <c r="F10" i="27"/>
  <c r="D10" i="27"/>
  <c r="Q9" i="27"/>
  <c r="O9" i="27"/>
  <c r="M9" i="27"/>
  <c r="K9" i="27"/>
  <c r="I9" i="27"/>
  <c r="H9" i="27"/>
  <c r="F9" i="27"/>
  <c r="D9" i="27"/>
  <c r="Q8" i="27"/>
  <c r="O8" i="27"/>
  <c r="M8" i="27"/>
  <c r="K8" i="27"/>
  <c r="I8" i="27"/>
  <c r="H8" i="27"/>
  <c r="F8" i="27"/>
  <c r="D8" i="27"/>
  <c r="Q7" i="27"/>
  <c r="O7" i="27"/>
  <c r="M7" i="27"/>
  <c r="K7" i="27"/>
  <c r="I7" i="27"/>
  <c r="H7" i="27"/>
  <c r="F7" i="27"/>
  <c r="D7" i="27"/>
  <c r="N39" i="26"/>
  <c r="I39" i="26"/>
  <c r="D37" i="26"/>
  <c r="N34" i="26"/>
  <c r="M34" i="26"/>
  <c r="L34" i="26"/>
  <c r="K34" i="26"/>
  <c r="H34" i="26"/>
  <c r="G34" i="26"/>
  <c r="F34" i="26"/>
  <c r="E34" i="26"/>
  <c r="D34" i="26"/>
  <c r="N33" i="26"/>
  <c r="M33" i="26"/>
  <c r="L33" i="26"/>
  <c r="K33" i="26"/>
  <c r="I33" i="26"/>
  <c r="H33" i="26"/>
  <c r="G33" i="26"/>
  <c r="F33" i="26"/>
  <c r="E33" i="26"/>
  <c r="D33" i="26"/>
  <c r="L32" i="26"/>
  <c r="K32" i="26"/>
  <c r="H32" i="26"/>
  <c r="D32" i="26"/>
  <c r="N31" i="26"/>
  <c r="M31" i="26"/>
  <c r="L31" i="26"/>
  <c r="K31" i="26"/>
  <c r="I31" i="26"/>
  <c r="H31" i="26"/>
  <c r="G31" i="26"/>
  <c r="F31" i="26"/>
  <c r="E31" i="26"/>
  <c r="D31" i="26"/>
  <c r="N30" i="26"/>
  <c r="M30" i="26"/>
  <c r="L30" i="26"/>
  <c r="K30" i="26"/>
  <c r="I30" i="26"/>
  <c r="H30" i="26"/>
  <c r="G30" i="26"/>
  <c r="F30" i="26"/>
  <c r="E30" i="26"/>
  <c r="D30" i="26"/>
  <c r="N29" i="26"/>
  <c r="M29" i="26"/>
  <c r="L29" i="26"/>
  <c r="K29" i="26"/>
  <c r="I29" i="26"/>
  <c r="H29" i="26"/>
  <c r="G29" i="26"/>
  <c r="F29" i="26"/>
  <c r="E29" i="26"/>
  <c r="D29" i="26"/>
  <c r="N28" i="26"/>
  <c r="M28" i="26"/>
  <c r="L28" i="26"/>
  <c r="K28" i="26"/>
  <c r="I28" i="26"/>
  <c r="H28" i="26"/>
  <c r="G28" i="26"/>
  <c r="F28" i="26"/>
  <c r="E28" i="26"/>
  <c r="D28" i="26"/>
  <c r="N27" i="26"/>
  <c r="M27" i="26"/>
  <c r="L27" i="26"/>
  <c r="K27" i="26"/>
  <c r="I27" i="26"/>
  <c r="H27" i="26"/>
  <c r="G27" i="26"/>
  <c r="F27" i="26"/>
  <c r="E27" i="26"/>
  <c r="D27" i="26"/>
  <c r="N26" i="26"/>
  <c r="M26" i="26"/>
  <c r="L26" i="26"/>
  <c r="K26" i="26"/>
  <c r="I26" i="26"/>
  <c r="H26" i="26"/>
  <c r="G26" i="26"/>
  <c r="F26" i="26"/>
  <c r="E26" i="26"/>
  <c r="D26" i="26"/>
  <c r="N25" i="26"/>
  <c r="M25" i="26"/>
  <c r="L25" i="26"/>
  <c r="K25" i="26"/>
  <c r="I25" i="26"/>
  <c r="H25" i="26"/>
  <c r="G25" i="26"/>
  <c r="F25" i="26"/>
  <c r="E25" i="26"/>
  <c r="D25" i="26"/>
  <c r="N24" i="26"/>
  <c r="M24" i="26"/>
  <c r="L24" i="26"/>
  <c r="K24" i="26"/>
  <c r="I24" i="26"/>
  <c r="H24" i="26"/>
  <c r="G24" i="26"/>
  <c r="F24" i="26"/>
  <c r="E24" i="26"/>
  <c r="D24" i="26"/>
  <c r="N16" i="26"/>
  <c r="M16" i="26"/>
  <c r="L16" i="26"/>
  <c r="K16" i="26"/>
  <c r="H16" i="26"/>
  <c r="G16" i="26"/>
  <c r="F16" i="26"/>
  <c r="E16" i="26"/>
  <c r="D16" i="26"/>
  <c r="N15" i="26"/>
  <c r="M15" i="26"/>
  <c r="L15" i="26"/>
  <c r="K15" i="26"/>
  <c r="I15" i="26"/>
  <c r="H15" i="26"/>
  <c r="G15" i="26"/>
  <c r="F15" i="26"/>
  <c r="E15" i="26"/>
  <c r="D15" i="26"/>
  <c r="L14" i="26"/>
  <c r="K14" i="26"/>
  <c r="H14" i="26"/>
  <c r="D14" i="26"/>
  <c r="N13" i="26"/>
  <c r="M13" i="26"/>
  <c r="L13" i="26"/>
  <c r="K13" i="26"/>
  <c r="I13" i="26"/>
  <c r="H13" i="26"/>
  <c r="G13" i="26"/>
  <c r="F13" i="26"/>
  <c r="E13" i="26"/>
  <c r="D13" i="26"/>
  <c r="N12" i="26"/>
  <c r="M12" i="26"/>
  <c r="L12" i="26"/>
  <c r="K12" i="26"/>
  <c r="I12" i="26"/>
  <c r="H12" i="26"/>
  <c r="G12" i="26"/>
  <c r="F12" i="26"/>
  <c r="E12" i="26"/>
  <c r="D12" i="26"/>
  <c r="N11" i="26"/>
  <c r="M11" i="26"/>
  <c r="L11" i="26"/>
  <c r="K11" i="26"/>
  <c r="I11" i="26"/>
  <c r="H11" i="26"/>
  <c r="G11" i="26"/>
  <c r="F11" i="26"/>
  <c r="E11" i="26"/>
  <c r="D11" i="26"/>
  <c r="N10" i="26"/>
  <c r="M10" i="26"/>
  <c r="L10" i="26"/>
  <c r="K10" i="26"/>
  <c r="I10" i="26"/>
  <c r="H10" i="26"/>
  <c r="G10" i="26"/>
  <c r="F10" i="26"/>
  <c r="E10" i="26"/>
  <c r="D10" i="26"/>
  <c r="N9" i="26"/>
  <c r="M9" i="26"/>
  <c r="L9" i="26"/>
  <c r="K9" i="26"/>
  <c r="I9" i="26"/>
  <c r="H9" i="26"/>
  <c r="G9" i="26"/>
  <c r="F9" i="26"/>
  <c r="E9" i="26"/>
  <c r="D9" i="26"/>
  <c r="N8" i="26"/>
  <c r="M8" i="26"/>
  <c r="L8" i="26"/>
  <c r="K8" i="26"/>
  <c r="I8" i="26"/>
  <c r="H8" i="26"/>
  <c r="G8" i="26"/>
  <c r="F8" i="26"/>
  <c r="E8" i="26"/>
  <c r="D8" i="26"/>
  <c r="N7" i="26"/>
  <c r="M7" i="26"/>
  <c r="L7" i="26"/>
  <c r="K7" i="26"/>
  <c r="I7" i="26"/>
  <c r="H7" i="26"/>
  <c r="G7" i="26"/>
  <c r="F7" i="26"/>
  <c r="E7" i="26"/>
  <c r="D7" i="26"/>
  <c r="N6" i="26"/>
  <c r="M6" i="26"/>
  <c r="L6" i="26"/>
  <c r="K6" i="26"/>
  <c r="I6" i="26"/>
  <c r="H6" i="26"/>
  <c r="G6" i="26"/>
  <c r="F6" i="26"/>
  <c r="E6" i="26"/>
  <c r="D6" i="26"/>
  <c r="K42" i="25"/>
  <c r="G42" i="25"/>
  <c r="D42" i="25"/>
  <c r="C42" i="25"/>
  <c r="K41" i="25"/>
  <c r="G41" i="25"/>
  <c r="D41" i="25"/>
  <c r="C41" i="25"/>
  <c r="K40" i="25"/>
  <c r="G40" i="25"/>
  <c r="D40" i="25"/>
  <c r="C40" i="25"/>
  <c r="M21" i="25"/>
  <c r="H21" i="25"/>
  <c r="C19" i="25"/>
  <c r="M17" i="25"/>
  <c r="L17" i="25"/>
  <c r="K17" i="25"/>
  <c r="J17" i="25"/>
  <c r="G17" i="25"/>
  <c r="F17" i="25"/>
  <c r="E17" i="25"/>
  <c r="D17" i="25"/>
  <c r="C17" i="25"/>
  <c r="K16" i="25"/>
  <c r="J16" i="25"/>
  <c r="G16" i="25"/>
  <c r="C16" i="25"/>
  <c r="M15" i="25"/>
  <c r="L15" i="25"/>
  <c r="K15" i="25"/>
  <c r="J15" i="25"/>
  <c r="H15" i="25"/>
  <c r="G15" i="25"/>
  <c r="F15" i="25"/>
  <c r="E15" i="25"/>
  <c r="D15" i="25"/>
  <c r="C15" i="25"/>
  <c r="M14" i="25"/>
  <c r="L14" i="25"/>
  <c r="K14" i="25"/>
  <c r="J14" i="25"/>
  <c r="H14" i="25"/>
  <c r="G14" i="25"/>
  <c r="F14" i="25"/>
  <c r="E14" i="25"/>
  <c r="D14" i="25"/>
  <c r="C14" i="25"/>
  <c r="M13" i="25"/>
  <c r="L13" i="25"/>
  <c r="K13" i="25"/>
  <c r="J13" i="25"/>
  <c r="H13" i="25"/>
  <c r="G13" i="25"/>
  <c r="F13" i="25"/>
  <c r="E13" i="25"/>
  <c r="D13" i="25"/>
  <c r="C13" i="25"/>
  <c r="M12" i="25"/>
  <c r="L12" i="25"/>
  <c r="K12" i="25"/>
  <c r="J12" i="25"/>
  <c r="H12" i="25"/>
  <c r="G12" i="25"/>
  <c r="F12" i="25"/>
  <c r="E12" i="25"/>
  <c r="D12" i="25"/>
  <c r="C12" i="25"/>
  <c r="M11" i="25"/>
  <c r="L11" i="25"/>
  <c r="K11" i="25"/>
  <c r="J11" i="25"/>
  <c r="H11" i="25"/>
  <c r="G11" i="25"/>
  <c r="F11" i="25"/>
  <c r="E11" i="25"/>
  <c r="D11" i="25"/>
  <c r="C11" i="25"/>
  <c r="M10" i="25"/>
  <c r="L10" i="25"/>
  <c r="K10" i="25"/>
  <c r="J10" i="25"/>
  <c r="H10" i="25"/>
  <c r="G10" i="25"/>
  <c r="F10" i="25"/>
  <c r="E10" i="25"/>
  <c r="D10" i="25"/>
  <c r="C10" i="25"/>
  <c r="M9" i="25"/>
  <c r="L9" i="25"/>
  <c r="K9" i="25"/>
  <c r="J9" i="25"/>
  <c r="H9" i="25"/>
  <c r="G9" i="25"/>
  <c r="F9" i="25"/>
  <c r="E9" i="25"/>
  <c r="D9" i="25"/>
  <c r="C9" i="25"/>
  <c r="M8" i="25"/>
  <c r="L8" i="25"/>
  <c r="K8" i="25"/>
  <c r="J8" i="25"/>
  <c r="H8" i="25"/>
  <c r="G8" i="25"/>
  <c r="F8" i="25"/>
  <c r="E8" i="25"/>
  <c r="D8" i="25"/>
  <c r="C8" i="25"/>
  <c r="M7" i="25"/>
  <c r="L7" i="25"/>
  <c r="K7" i="25"/>
  <c r="J7" i="25"/>
  <c r="H7" i="25"/>
  <c r="G7" i="25"/>
  <c r="F7" i="25"/>
  <c r="E7" i="25"/>
  <c r="D7" i="25"/>
  <c r="C7" i="25"/>
  <c r="N22" i="21"/>
  <c r="M22" i="21"/>
  <c r="L22" i="21"/>
  <c r="K22" i="21"/>
  <c r="H22" i="21"/>
  <c r="G22" i="21"/>
  <c r="F22" i="21"/>
  <c r="E22" i="21"/>
  <c r="D22" i="21"/>
  <c r="N15" i="21"/>
  <c r="I15" i="21"/>
  <c r="C13" i="21"/>
  <c r="N11" i="21"/>
  <c r="M11" i="21"/>
  <c r="L11" i="21"/>
  <c r="K11" i="21"/>
  <c r="H11" i="21"/>
  <c r="G11" i="21"/>
  <c r="F11" i="21"/>
  <c r="E11" i="21"/>
  <c r="D11" i="21"/>
  <c r="N10" i="21"/>
  <c r="M10" i="21"/>
  <c r="L10" i="21"/>
  <c r="K10" i="21"/>
  <c r="I10" i="21"/>
  <c r="H10" i="21"/>
  <c r="G10" i="21"/>
  <c r="F10" i="21"/>
  <c r="E10" i="21"/>
  <c r="D10" i="21"/>
  <c r="N9" i="21"/>
  <c r="M9" i="21"/>
  <c r="L9" i="21"/>
  <c r="K9" i="21"/>
  <c r="I9" i="21"/>
  <c r="H9" i="21"/>
  <c r="G9" i="21"/>
  <c r="F9" i="21"/>
  <c r="E9" i="21"/>
  <c r="D9" i="21"/>
  <c r="N8" i="21"/>
  <c r="M8" i="21"/>
  <c r="L8" i="21"/>
  <c r="K8" i="21"/>
  <c r="I8" i="21"/>
  <c r="H8" i="21"/>
  <c r="G8" i="21"/>
  <c r="F8" i="21"/>
  <c r="E8" i="21"/>
  <c r="D8" i="21"/>
  <c r="N7" i="21"/>
  <c r="M7" i="21"/>
  <c r="L7" i="21"/>
  <c r="K7" i="21"/>
  <c r="I7" i="21"/>
  <c r="H7" i="21"/>
  <c r="G7" i="21"/>
  <c r="F7" i="21"/>
  <c r="E7" i="21"/>
  <c r="D7" i="21"/>
  <c r="N6" i="21"/>
  <c r="M6" i="21"/>
  <c r="L6" i="21"/>
  <c r="K6" i="21"/>
  <c r="I6" i="21"/>
  <c r="H6" i="21"/>
  <c r="G6" i="21"/>
  <c r="F6" i="21"/>
  <c r="E6" i="21"/>
  <c r="D6" i="21"/>
  <c r="L38" i="20"/>
  <c r="O34" i="20"/>
  <c r="N34" i="20"/>
  <c r="M34" i="20"/>
  <c r="L34" i="20"/>
  <c r="H34" i="20"/>
  <c r="E34" i="20"/>
  <c r="O33" i="20"/>
  <c r="N33" i="20"/>
  <c r="M33" i="20"/>
  <c r="L33" i="20"/>
  <c r="J33" i="20"/>
  <c r="H33" i="20"/>
  <c r="E33" i="20"/>
  <c r="M32" i="20"/>
  <c r="L32" i="20"/>
  <c r="E32" i="20"/>
  <c r="O31" i="20"/>
  <c r="N31" i="20"/>
  <c r="M31" i="20"/>
  <c r="L31" i="20"/>
  <c r="J31" i="20"/>
  <c r="H31" i="20"/>
  <c r="E31" i="20"/>
  <c r="O30" i="20"/>
  <c r="N30" i="20"/>
  <c r="M30" i="20"/>
  <c r="L30" i="20"/>
  <c r="J30" i="20"/>
  <c r="H30" i="20"/>
  <c r="E30" i="20"/>
  <c r="O29" i="20"/>
  <c r="N29" i="20"/>
  <c r="M29" i="20"/>
  <c r="L29" i="20"/>
  <c r="J29" i="20"/>
  <c r="H29" i="20"/>
  <c r="E29" i="20"/>
  <c r="O28" i="20"/>
  <c r="N28" i="20"/>
  <c r="M28" i="20"/>
  <c r="L28" i="20"/>
  <c r="J28" i="20"/>
  <c r="H28" i="20"/>
  <c r="E28" i="20"/>
  <c r="O27" i="20"/>
  <c r="N27" i="20"/>
  <c r="M27" i="20"/>
  <c r="L27" i="20"/>
  <c r="J27" i="20"/>
  <c r="H27" i="20"/>
  <c r="E27" i="20"/>
  <c r="O26" i="20"/>
  <c r="N26" i="20"/>
  <c r="M26" i="20"/>
  <c r="L26" i="20"/>
  <c r="J26" i="20"/>
  <c r="H26" i="20"/>
  <c r="E26" i="20"/>
  <c r="L18" i="20"/>
  <c r="O14" i="20"/>
  <c r="N14" i="20"/>
  <c r="M14" i="20"/>
  <c r="L14" i="20"/>
  <c r="H14" i="20"/>
  <c r="E14" i="20"/>
  <c r="O13" i="20"/>
  <c r="N13" i="20"/>
  <c r="M13" i="20"/>
  <c r="L13" i="20"/>
  <c r="J13" i="20"/>
  <c r="H13" i="20"/>
  <c r="E13" i="20"/>
  <c r="M12" i="20"/>
  <c r="L12" i="20"/>
  <c r="E12" i="20"/>
  <c r="O11" i="20"/>
  <c r="N11" i="20"/>
  <c r="M11" i="20"/>
  <c r="L11" i="20"/>
  <c r="J11" i="20"/>
  <c r="H11" i="20"/>
  <c r="E11" i="20"/>
  <c r="O10" i="20"/>
  <c r="N10" i="20"/>
  <c r="M10" i="20"/>
  <c r="L10" i="20"/>
  <c r="J10" i="20"/>
  <c r="H10" i="20"/>
  <c r="E10" i="20"/>
  <c r="O9" i="20"/>
  <c r="N9" i="20"/>
  <c r="M9" i="20"/>
  <c r="L9" i="20"/>
  <c r="J9" i="20"/>
  <c r="H9" i="20"/>
  <c r="E9" i="20"/>
  <c r="O8" i="20"/>
  <c r="N8" i="20"/>
  <c r="M8" i="20"/>
  <c r="L8" i="20"/>
  <c r="J8" i="20"/>
  <c r="H8" i="20"/>
  <c r="E8" i="20"/>
  <c r="O7" i="20"/>
  <c r="N7" i="20"/>
  <c r="M7" i="20"/>
  <c r="L7" i="20"/>
  <c r="J7" i="20"/>
  <c r="H7" i="20"/>
  <c r="E7" i="20"/>
  <c r="O6" i="20"/>
  <c r="N6" i="20"/>
  <c r="M6" i="20"/>
  <c r="L6" i="20"/>
  <c r="J6" i="20"/>
  <c r="H6" i="20"/>
  <c r="E6" i="20"/>
  <c r="H39" i="24"/>
  <c r="N36" i="24"/>
  <c r="M36" i="24"/>
  <c r="L36" i="24"/>
  <c r="K36" i="24"/>
  <c r="H36" i="24"/>
  <c r="G36" i="24"/>
  <c r="F36" i="24"/>
  <c r="E36" i="24"/>
  <c r="D36" i="24"/>
  <c r="N35" i="24"/>
  <c r="M35" i="24"/>
  <c r="L35" i="24"/>
  <c r="K35" i="24"/>
  <c r="I35" i="24"/>
  <c r="H35" i="24"/>
  <c r="G35" i="24"/>
  <c r="F35" i="24"/>
  <c r="E35" i="24"/>
  <c r="D35" i="24"/>
  <c r="L34" i="24"/>
  <c r="K34" i="24"/>
  <c r="H34" i="24"/>
  <c r="D34" i="24"/>
  <c r="N33" i="24"/>
  <c r="M33" i="24"/>
  <c r="L33" i="24"/>
  <c r="K33" i="24"/>
  <c r="I33" i="24"/>
  <c r="H33" i="24"/>
  <c r="G33" i="24"/>
  <c r="F33" i="24"/>
  <c r="E33" i="24"/>
  <c r="D33" i="24"/>
  <c r="N32" i="24"/>
  <c r="M32" i="24"/>
  <c r="L32" i="24"/>
  <c r="K32" i="24"/>
  <c r="I32" i="24"/>
  <c r="H32" i="24"/>
  <c r="G32" i="24"/>
  <c r="F32" i="24"/>
  <c r="E32" i="24"/>
  <c r="D32" i="24"/>
  <c r="N31" i="24"/>
  <c r="M31" i="24"/>
  <c r="L31" i="24"/>
  <c r="K31" i="24"/>
  <c r="I31" i="24"/>
  <c r="H31" i="24"/>
  <c r="G31" i="24"/>
  <c r="F31" i="24"/>
  <c r="E31" i="24"/>
  <c r="D31" i="24"/>
  <c r="N30" i="24"/>
  <c r="M30" i="24"/>
  <c r="L30" i="24"/>
  <c r="K30" i="24"/>
  <c r="I30" i="24"/>
  <c r="H30" i="24"/>
  <c r="G30" i="24"/>
  <c r="F30" i="24"/>
  <c r="E30" i="24"/>
  <c r="D30" i="24"/>
  <c r="N29" i="24"/>
  <c r="M29" i="24"/>
  <c r="L29" i="24"/>
  <c r="K29" i="24"/>
  <c r="I29" i="24"/>
  <c r="H29" i="24"/>
  <c r="G29" i="24"/>
  <c r="F29" i="24"/>
  <c r="E29" i="24"/>
  <c r="D29" i="24"/>
  <c r="N28" i="24"/>
  <c r="M28" i="24"/>
  <c r="L28" i="24"/>
  <c r="K28" i="24"/>
  <c r="I28" i="24"/>
  <c r="H28" i="24"/>
  <c r="G28" i="24"/>
  <c r="F28" i="24"/>
  <c r="E28" i="24"/>
  <c r="D28" i="24"/>
  <c r="N27" i="24"/>
  <c r="M27" i="24"/>
  <c r="L27" i="24"/>
  <c r="K27" i="24"/>
  <c r="I27" i="24"/>
  <c r="H27" i="24"/>
  <c r="G27" i="24"/>
  <c r="F27" i="24"/>
  <c r="E27" i="24"/>
  <c r="D27" i="24"/>
  <c r="N26" i="24"/>
  <c r="M26" i="24"/>
  <c r="L26" i="24"/>
  <c r="K26" i="24"/>
  <c r="I26" i="24"/>
  <c r="H26" i="24"/>
  <c r="G26" i="24"/>
  <c r="F26" i="24"/>
  <c r="E26" i="24"/>
  <c r="D26" i="24"/>
  <c r="N25" i="24"/>
  <c r="M25" i="24"/>
  <c r="L25" i="24"/>
  <c r="K25" i="24"/>
  <c r="I25" i="24"/>
  <c r="H25" i="24"/>
  <c r="G25" i="24"/>
  <c r="F25" i="24"/>
  <c r="E25" i="24"/>
  <c r="D25" i="24"/>
  <c r="N17" i="24"/>
  <c r="M17" i="24"/>
  <c r="L17" i="24"/>
  <c r="K17" i="24"/>
  <c r="H17" i="24"/>
  <c r="G17" i="24"/>
  <c r="F17" i="24"/>
  <c r="E17" i="24"/>
  <c r="D17" i="24"/>
  <c r="N16" i="24"/>
  <c r="M16" i="24"/>
  <c r="L16" i="24"/>
  <c r="K16" i="24"/>
  <c r="I16" i="24"/>
  <c r="H16" i="24"/>
  <c r="G16" i="24"/>
  <c r="F16" i="24"/>
  <c r="E16" i="24"/>
  <c r="D16" i="24"/>
  <c r="L15" i="24"/>
  <c r="K15" i="24"/>
  <c r="H15" i="24"/>
  <c r="D15" i="24"/>
  <c r="N14" i="24"/>
  <c r="M14" i="24"/>
  <c r="L14" i="24"/>
  <c r="K14" i="24"/>
  <c r="I14" i="24"/>
  <c r="H14" i="24"/>
  <c r="G14" i="24"/>
  <c r="F14" i="24"/>
  <c r="E14" i="24"/>
  <c r="D14" i="24"/>
  <c r="N13" i="24"/>
  <c r="M13" i="24"/>
  <c r="L13" i="24"/>
  <c r="K13" i="24"/>
  <c r="I13" i="24"/>
  <c r="H13" i="24"/>
  <c r="G13" i="24"/>
  <c r="F13" i="24"/>
  <c r="E13" i="24"/>
  <c r="D13" i="24"/>
  <c r="N12" i="24"/>
  <c r="M12" i="24"/>
  <c r="L12" i="24"/>
  <c r="K12" i="24"/>
  <c r="I12" i="24"/>
  <c r="H12" i="24"/>
  <c r="G12" i="24"/>
  <c r="F12" i="24"/>
  <c r="E12" i="24"/>
  <c r="D12" i="24"/>
  <c r="N11" i="24"/>
  <c r="M11" i="24"/>
  <c r="L11" i="24"/>
  <c r="K11" i="24"/>
  <c r="I11" i="24"/>
  <c r="H11" i="24"/>
  <c r="G11" i="24"/>
  <c r="F11" i="24"/>
  <c r="E11" i="24"/>
  <c r="D11" i="24"/>
  <c r="N10" i="24"/>
  <c r="M10" i="24"/>
  <c r="L10" i="24"/>
  <c r="K10" i="24"/>
  <c r="I10" i="24"/>
  <c r="H10" i="24"/>
  <c r="G10" i="24"/>
  <c r="F10" i="24"/>
  <c r="E10" i="24"/>
  <c r="D10" i="24"/>
  <c r="N9" i="24"/>
  <c r="M9" i="24"/>
  <c r="L9" i="24"/>
  <c r="K9" i="24"/>
  <c r="I9" i="24"/>
  <c r="H9" i="24"/>
  <c r="G9" i="24"/>
  <c r="F9" i="24"/>
  <c r="E9" i="24"/>
  <c r="D9" i="24"/>
  <c r="N8" i="24"/>
  <c r="M8" i="24"/>
  <c r="L8" i="24"/>
  <c r="K8" i="24"/>
  <c r="I8" i="24"/>
  <c r="H8" i="24"/>
  <c r="G8" i="24"/>
  <c r="F8" i="24"/>
  <c r="E8" i="24"/>
  <c r="D8" i="24"/>
  <c r="N7" i="24"/>
  <c r="M7" i="24"/>
  <c r="L7" i="24"/>
  <c r="K7" i="24"/>
  <c r="I7" i="24"/>
  <c r="H7" i="24"/>
  <c r="G7" i="24"/>
  <c r="F7" i="24"/>
  <c r="E7" i="24"/>
  <c r="D7" i="24"/>
  <c r="N6" i="24"/>
  <c r="M6" i="24"/>
  <c r="L6" i="24"/>
  <c r="K6" i="24"/>
  <c r="I6" i="24"/>
  <c r="H6" i="24"/>
  <c r="G6" i="24"/>
  <c r="F6" i="24"/>
  <c r="E6" i="24"/>
  <c r="D6" i="24"/>
  <c r="K14" i="23"/>
  <c r="J14" i="23"/>
  <c r="E14" i="23"/>
  <c r="K13" i="23"/>
  <c r="J13" i="23"/>
  <c r="H13" i="23"/>
  <c r="G13" i="23"/>
  <c r="E13" i="23"/>
  <c r="K12" i="23"/>
  <c r="J12" i="23"/>
  <c r="G12" i="23"/>
  <c r="E12" i="23"/>
  <c r="K11" i="23"/>
  <c r="J11" i="23"/>
  <c r="H11" i="23"/>
  <c r="G11" i="23"/>
  <c r="E11" i="23"/>
  <c r="K10" i="23"/>
  <c r="J10" i="23"/>
  <c r="H10" i="23"/>
  <c r="G10" i="23"/>
  <c r="E10" i="23"/>
  <c r="K9" i="23"/>
  <c r="J9" i="23"/>
  <c r="H9" i="23"/>
  <c r="G9" i="23"/>
  <c r="E9" i="23"/>
  <c r="K8" i="23"/>
  <c r="J8" i="23"/>
  <c r="H8" i="23"/>
  <c r="G8" i="23"/>
  <c r="E8" i="23"/>
  <c r="K7" i="23"/>
  <c r="J7" i="23"/>
  <c r="H7" i="23"/>
  <c r="G7" i="23"/>
  <c r="E7" i="23"/>
  <c r="K37" i="22"/>
  <c r="J37" i="22"/>
  <c r="G37" i="22"/>
  <c r="F37" i="22"/>
  <c r="E37" i="22"/>
  <c r="K36" i="22"/>
  <c r="J36" i="22"/>
  <c r="G36" i="22"/>
  <c r="F36" i="22"/>
  <c r="E36" i="22"/>
  <c r="K35" i="22"/>
  <c r="J35" i="22"/>
  <c r="G35" i="22"/>
  <c r="F35" i="22"/>
  <c r="E35" i="22"/>
  <c r="K34" i="22"/>
  <c r="J34" i="22"/>
  <c r="G34" i="22"/>
  <c r="F34" i="22"/>
  <c r="E34" i="22"/>
  <c r="K33" i="22"/>
  <c r="J33" i="22"/>
  <c r="G33" i="22"/>
  <c r="F33" i="22"/>
  <c r="E33" i="22"/>
  <c r="K32" i="22"/>
  <c r="J32" i="22"/>
  <c r="G32" i="22"/>
  <c r="F32" i="22"/>
  <c r="E32" i="22"/>
  <c r="K31" i="22"/>
  <c r="J31" i="22"/>
  <c r="G31" i="22"/>
  <c r="F31" i="22"/>
  <c r="E31" i="22"/>
  <c r="K30" i="22"/>
  <c r="J30" i="22"/>
  <c r="G30" i="22"/>
  <c r="F30" i="22"/>
  <c r="E30" i="22"/>
  <c r="K29" i="22"/>
  <c r="J29" i="22"/>
  <c r="G29" i="22"/>
  <c r="F29" i="22"/>
  <c r="E29" i="22"/>
  <c r="K28" i="22"/>
  <c r="J28" i="22"/>
  <c r="G28" i="22"/>
  <c r="F28" i="22"/>
  <c r="E28" i="22"/>
  <c r="K27" i="22"/>
  <c r="J27" i="22"/>
  <c r="G27" i="22"/>
  <c r="F27" i="22"/>
  <c r="E27" i="22"/>
  <c r="K18" i="22"/>
  <c r="J18" i="22"/>
  <c r="G18" i="22"/>
  <c r="F18" i="22"/>
  <c r="E18" i="22"/>
  <c r="K17" i="22"/>
  <c r="J17" i="22"/>
  <c r="E17" i="22"/>
  <c r="K16" i="22"/>
  <c r="J16" i="22"/>
  <c r="H16" i="22"/>
  <c r="G16" i="22"/>
  <c r="F16" i="22"/>
  <c r="E16" i="22"/>
  <c r="K15" i="22"/>
  <c r="J15" i="22"/>
  <c r="G15" i="22"/>
  <c r="F15" i="22"/>
  <c r="E15" i="22"/>
  <c r="K14" i="22"/>
  <c r="J14" i="22"/>
  <c r="H14" i="22"/>
  <c r="G14" i="22"/>
  <c r="F14" i="22"/>
  <c r="E14" i="22"/>
  <c r="K13" i="22"/>
  <c r="J13" i="22"/>
  <c r="H13" i="22"/>
  <c r="G13" i="22"/>
  <c r="F13" i="22"/>
  <c r="E13" i="22"/>
  <c r="K12" i="22"/>
  <c r="J12" i="22"/>
  <c r="H12" i="22"/>
  <c r="G12" i="22"/>
  <c r="F12" i="22"/>
  <c r="E12" i="22"/>
  <c r="K11" i="22"/>
  <c r="J11" i="22"/>
  <c r="H11" i="22"/>
  <c r="G11" i="22"/>
  <c r="F11" i="22"/>
  <c r="E11" i="22"/>
  <c r="K10" i="22"/>
  <c r="J10" i="22"/>
  <c r="H10" i="22"/>
  <c r="G10" i="22"/>
  <c r="F10" i="22"/>
  <c r="E10" i="22"/>
  <c r="K9" i="22"/>
  <c r="J9" i="22"/>
  <c r="H9" i="22"/>
  <c r="G9" i="22"/>
  <c r="F9" i="22"/>
  <c r="E9" i="22"/>
  <c r="K8" i="22"/>
  <c r="J8" i="22"/>
  <c r="H8" i="22"/>
  <c r="G8" i="22"/>
  <c r="F8" i="22"/>
  <c r="E8" i="22"/>
  <c r="K7" i="22"/>
  <c r="J7" i="22"/>
  <c r="H7" i="22"/>
  <c r="G7" i="22"/>
  <c r="F7" i="22"/>
  <c r="E7" i="22"/>
  <c r="K15" i="19"/>
  <c r="J15" i="19"/>
  <c r="H15" i="19"/>
  <c r="E15" i="19"/>
  <c r="K14" i="19"/>
  <c r="J14" i="19"/>
  <c r="H14" i="19"/>
  <c r="E14" i="19"/>
  <c r="K13" i="19"/>
  <c r="J13" i="19"/>
  <c r="H13" i="19"/>
  <c r="E13" i="19"/>
  <c r="K12" i="19"/>
  <c r="J12" i="19"/>
  <c r="H12" i="19"/>
  <c r="E12" i="19"/>
  <c r="K11" i="19"/>
  <c r="J11" i="19"/>
  <c r="H11" i="19"/>
  <c r="E11" i="19"/>
  <c r="K10" i="19"/>
  <c r="J10" i="19"/>
  <c r="H10" i="19"/>
  <c r="E10" i="19"/>
  <c r="K9" i="19"/>
  <c r="J9" i="19"/>
  <c r="H9" i="19"/>
  <c r="E9" i="19"/>
  <c r="K8" i="19"/>
  <c r="J8" i="19"/>
  <c r="H8" i="19"/>
  <c r="E8" i="19"/>
  <c r="K7" i="19"/>
  <c r="J7" i="19"/>
  <c r="H7" i="19"/>
  <c r="E7" i="19"/>
  <c r="I13" i="18"/>
  <c r="H13" i="18"/>
  <c r="E13" i="18"/>
  <c r="I12" i="18"/>
  <c r="H12" i="18"/>
  <c r="F12" i="18"/>
  <c r="E12" i="18"/>
  <c r="I11" i="18"/>
  <c r="H11" i="18"/>
  <c r="F11" i="18"/>
  <c r="E11" i="18"/>
  <c r="I10" i="18"/>
  <c r="H10" i="18"/>
  <c r="F10" i="18"/>
  <c r="E10" i="18"/>
  <c r="I9" i="18"/>
  <c r="H9" i="18"/>
  <c r="F9" i="18"/>
  <c r="E9" i="18"/>
  <c r="I8" i="18"/>
  <c r="H8" i="18"/>
  <c r="F8" i="18"/>
  <c r="E8" i="18"/>
  <c r="I7" i="18"/>
  <c r="H7" i="18"/>
  <c r="F7" i="18"/>
  <c r="E7" i="18"/>
  <c r="I6" i="18"/>
  <c r="H6" i="18"/>
  <c r="F6" i="18"/>
  <c r="E6" i="18"/>
  <c r="I41" i="17"/>
  <c r="G41" i="17"/>
  <c r="E41" i="17"/>
  <c r="I40" i="17"/>
  <c r="G40" i="17"/>
  <c r="E40" i="17"/>
  <c r="I39" i="17"/>
  <c r="G39" i="17"/>
  <c r="E39" i="17"/>
  <c r="I38" i="17"/>
  <c r="G38" i="17"/>
  <c r="E38" i="17"/>
  <c r="I37" i="17"/>
  <c r="G37" i="17"/>
  <c r="E37" i="17"/>
  <c r="K18" i="17"/>
  <c r="J18" i="17"/>
  <c r="G18" i="17"/>
  <c r="E18" i="17"/>
  <c r="K17" i="17"/>
  <c r="J17" i="17"/>
  <c r="E17" i="17"/>
  <c r="K16" i="17"/>
  <c r="J16" i="17"/>
  <c r="H16" i="17"/>
  <c r="G16" i="17"/>
  <c r="E16" i="17"/>
  <c r="K15" i="17"/>
  <c r="J15" i="17"/>
  <c r="G15" i="17"/>
  <c r="E15" i="17"/>
  <c r="K14" i="17"/>
  <c r="J14" i="17"/>
  <c r="H14" i="17"/>
  <c r="G14" i="17"/>
  <c r="E14" i="17"/>
  <c r="K13" i="17"/>
  <c r="J13" i="17"/>
  <c r="H13" i="17"/>
  <c r="G13" i="17"/>
  <c r="E13" i="17"/>
  <c r="K12" i="17"/>
  <c r="J12" i="17"/>
  <c r="H12" i="17"/>
  <c r="G12" i="17"/>
  <c r="E12" i="17"/>
  <c r="K11" i="17"/>
  <c r="J11" i="17"/>
  <c r="H11" i="17"/>
  <c r="G11" i="17"/>
  <c r="E11" i="17"/>
  <c r="K10" i="17"/>
  <c r="J10" i="17"/>
  <c r="H10" i="17"/>
  <c r="G10" i="17"/>
  <c r="E10" i="17"/>
  <c r="K9" i="17"/>
  <c r="J9" i="17"/>
  <c r="H9" i="17"/>
  <c r="G9" i="17"/>
  <c r="E9" i="17"/>
  <c r="K8" i="17"/>
  <c r="J8" i="17"/>
  <c r="H8" i="17"/>
  <c r="G8" i="17"/>
  <c r="E8" i="17"/>
  <c r="K7" i="17"/>
  <c r="J7" i="17"/>
  <c r="H7" i="17"/>
  <c r="G7" i="17"/>
  <c r="E7" i="17"/>
  <c r="J43" i="16"/>
  <c r="G43" i="16"/>
  <c r="E43" i="16"/>
  <c r="J42" i="16"/>
  <c r="G42" i="16"/>
  <c r="E42" i="16"/>
  <c r="J41" i="16"/>
  <c r="G41" i="16"/>
  <c r="E41" i="16"/>
  <c r="J40" i="16"/>
  <c r="G40" i="16"/>
  <c r="E40" i="16"/>
  <c r="J39" i="16"/>
  <c r="G39" i="16"/>
  <c r="E39" i="16"/>
  <c r="J38" i="16"/>
  <c r="G38" i="16"/>
  <c r="E38" i="16"/>
  <c r="F22" i="16"/>
  <c r="E22" i="16"/>
  <c r="F21" i="16"/>
  <c r="E21" i="16"/>
  <c r="E20" i="16"/>
  <c r="K17" i="16"/>
  <c r="J17" i="16"/>
  <c r="F17" i="16"/>
  <c r="E17" i="16"/>
  <c r="K16" i="16"/>
  <c r="J16" i="16"/>
  <c r="E16" i="16"/>
  <c r="K15" i="16"/>
  <c r="J15" i="16"/>
  <c r="H15" i="16"/>
  <c r="F15" i="16"/>
  <c r="E15" i="16"/>
  <c r="K14" i="16"/>
  <c r="J14" i="16"/>
  <c r="F14" i="16"/>
  <c r="E14" i="16"/>
  <c r="K13" i="16"/>
  <c r="J13" i="16"/>
  <c r="H13" i="16"/>
  <c r="F13" i="16"/>
  <c r="E13" i="16"/>
  <c r="K12" i="16"/>
  <c r="J12" i="16"/>
  <c r="H12" i="16"/>
  <c r="F12" i="16"/>
  <c r="E12" i="16"/>
  <c r="K11" i="16"/>
  <c r="J11" i="16"/>
  <c r="H11" i="16"/>
  <c r="F11" i="16"/>
  <c r="E11" i="16"/>
  <c r="K10" i="16"/>
  <c r="J10" i="16"/>
  <c r="H10" i="16"/>
  <c r="F10" i="16"/>
  <c r="E10" i="16"/>
  <c r="K9" i="16"/>
  <c r="J9" i="16"/>
  <c r="H9" i="16"/>
  <c r="F9" i="16"/>
  <c r="E9" i="16"/>
  <c r="K8" i="16"/>
  <c r="J8" i="16"/>
  <c r="H8" i="16"/>
  <c r="F8" i="16"/>
  <c r="E8" i="16"/>
  <c r="K7" i="16"/>
  <c r="J7" i="16"/>
  <c r="H7" i="16"/>
  <c r="F7" i="16"/>
  <c r="E7" i="16"/>
  <c r="K6" i="16"/>
  <c r="J6" i="16"/>
  <c r="H6" i="16"/>
  <c r="F6" i="16"/>
  <c r="E6" i="16"/>
  <c r="K43" i="15"/>
  <c r="H43" i="15"/>
  <c r="F43" i="15"/>
  <c r="E43" i="15"/>
  <c r="K42" i="15"/>
  <c r="H42" i="15"/>
  <c r="F42" i="15"/>
  <c r="E42" i="15"/>
  <c r="K41" i="15"/>
  <c r="H41" i="15"/>
  <c r="F41" i="15"/>
  <c r="E41" i="15"/>
  <c r="K40" i="15"/>
  <c r="H40" i="15"/>
  <c r="F40" i="15"/>
  <c r="E40" i="15"/>
  <c r="K39" i="15"/>
  <c r="H39" i="15"/>
  <c r="F39" i="15"/>
  <c r="E39" i="15"/>
  <c r="K38" i="15"/>
  <c r="H38" i="15"/>
  <c r="F38" i="15"/>
  <c r="E38" i="15"/>
  <c r="L19" i="15"/>
  <c r="K19" i="15"/>
  <c r="H19" i="15"/>
  <c r="G19" i="15"/>
  <c r="F19" i="15"/>
  <c r="E19" i="15"/>
  <c r="L18" i="15"/>
  <c r="K18" i="15"/>
  <c r="E18" i="15"/>
  <c r="L17" i="15"/>
  <c r="K17" i="15"/>
  <c r="I17" i="15"/>
  <c r="H17" i="15"/>
  <c r="G17" i="15"/>
  <c r="F17" i="15"/>
  <c r="E17" i="15"/>
  <c r="L16" i="15"/>
  <c r="K16" i="15"/>
  <c r="H16" i="15"/>
  <c r="E16" i="15"/>
  <c r="L15" i="15"/>
  <c r="K15" i="15"/>
  <c r="I15" i="15"/>
  <c r="H15" i="15"/>
  <c r="G15" i="15"/>
  <c r="F15" i="15"/>
  <c r="E15" i="15"/>
  <c r="L14" i="15"/>
  <c r="K14" i="15"/>
  <c r="I14" i="15"/>
  <c r="H14" i="15"/>
  <c r="G14" i="15"/>
  <c r="F14" i="15"/>
  <c r="E14" i="15"/>
  <c r="L13" i="15"/>
  <c r="K13" i="15"/>
  <c r="I13" i="15"/>
  <c r="H13" i="15"/>
  <c r="G13" i="15"/>
  <c r="F13" i="15"/>
  <c r="E13" i="15"/>
  <c r="L12" i="15"/>
  <c r="K12" i="15"/>
  <c r="I12" i="15"/>
  <c r="H12" i="15"/>
  <c r="G12" i="15"/>
  <c r="F12" i="15"/>
  <c r="E12" i="15"/>
  <c r="L11" i="15"/>
  <c r="K11" i="15"/>
  <c r="I11" i="15"/>
  <c r="H11" i="15"/>
  <c r="G11" i="15"/>
  <c r="F11" i="15"/>
  <c r="E11" i="15"/>
  <c r="L10" i="15"/>
  <c r="K10" i="15"/>
  <c r="I10" i="15"/>
  <c r="H10" i="15"/>
  <c r="G10" i="15"/>
  <c r="F10" i="15"/>
  <c r="E10" i="15"/>
  <c r="L9" i="15"/>
  <c r="K9" i="15"/>
  <c r="I9" i="15"/>
  <c r="H9" i="15"/>
  <c r="G9" i="15"/>
  <c r="F9" i="15"/>
  <c r="E9" i="15"/>
  <c r="L8" i="15"/>
  <c r="K8" i="15"/>
  <c r="I8" i="15"/>
  <c r="H8" i="15"/>
  <c r="G8" i="15"/>
  <c r="F8" i="15"/>
  <c r="E8" i="15"/>
  <c r="L7" i="15"/>
  <c r="K7" i="15"/>
  <c r="I7" i="15"/>
  <c r="H7" i="15"/>
  <c r="G7" i="15"/>
  <c r="F7" i="15"/>
  <c r="E7" i="15"/>
  <c r="L6" i="15"/>
  <c r="K6" i="15"/>
  <c r="I6" i="15"/>
  <c r="H6" i="15"/>
  <c r="G6" i="15"/>
  <c r="F6" i="15"/>
  <c r="E6" i="15"/>
  <c r="I42" i="14"/>
  <c r="G42" i="14"/>
  <c r="E42" i="14"/>
  <c r="I41" i="14"/>
  <c r="G41" i="14"/>
  <c r="E41" i="14"/>
  <c r="I40" i="14"/>
  <c r="G40" i="14"/>
  <c r="E40" i="14"/>
  <c r="I39" i="14"/>
  <c r="G39" i="14"/>
  <c r="E39" i="14"/>
  <c r="I38" i="14"/>
  <c r="G38" i="14"/>
  <c r="E38" i="14"/>
  <c r="K18" i="14"/>
  <c r="J18" i="14"/>
  <c r="G18" i="14"/>
  <c r="E18" i="14"/>
  <c r="K17" i="14"/>
  <c r="J17" i="14"/>
  <c r="E17" i="14"/>
  <c r="K16" i="14"/>
  <c r="J16" i="14"/>
  <c r="H16" i="14"/>
  <c r="G16" i="14"/>
  <c r="E16" i="14"/>
  <c r="K15" i="14"/>
  <c r="J15" i="14"/>
  <c r="G15" i="14"/>
  <c r="E15" i="14"/>
  <c r="K14" i="14"/>
  <c r="J14" i="14"/>
  <c r="H14" i="14"/>
  <c r="G14" i="14"/>
  <c r="E14" i="14"/>
  <c r="K13" i="14"/>
  <c r="J13" i="14"/>
  <c r="H13" i="14"/>
  <c r="G13" i="14"/>
  <c r="E13" i="14"/>
  <c r="K12" i="14"/>
  <c r="J12" i="14"/>
  <c r="H12" i="14"/>
  <c r="G12" i="14"/>
  <c r="E12" i="14"/>
  <c r="K11" i="14"/>
  <c r="J11" i="14"/>
  <c r="H11" i="14"/>
  <c r="G11" i="14"/>
  <c r="E11" i="14"/>
  <c r="K10" i="14"/>
  <c r="J10" i="14"/>
  <c r="H10" i="14"/>
  <c r="G10" i="14"/>
  <c r="E10" i="14"/>
  <c r="K9" i="14"/>
  <c r="J9" i="14"/>
  <c r="H9" i="14"/>
  <c r="G9" i="14"/>
  <c r="E9" i="14"/>
  <c r="K8" i="14"/>
  <c r="J8" i="14"/>
  <c r="H8" i="14"/>
  <c r="G8" i="14"/>
  <c r="E8" i="14"/>
  <c r="K7" i="14"/>
  <c r="J7" i="14"/>
  <c r="H7" i="14"/>
  <c r="G7" i="14"/>
  <c r="E7" i="14"/>
  <c r="K43" i="13"/>
  <c r="H43" i="13"/>
  <c r="F43" i="13"/>
  <c r="E43" i="13"/>
  <c r="K42" i="13"/>
  <c r="H42" i="13"/>
  <c r="F42" i="13"/>
  <c r="E42" i="13"/>
  <c r="K41" i="13"/>
  <c r="H41" i="13"/>
  <c r="F41" i="13"/>
  <c r="E41" i="13"/>
  <c r="K40" i="13"/>
  <c r="H40" i="13"/>
  <c r="F40" i="13"/>
  <c r="E40" i="13"/>
  <c r="K39" i="13"/>
  <c r="H39" i="13"/>
  <c r="F39" i="13"/>
  <c r="E39" i="13"/>
  <c r="K38" i="13"/>
  <c r="H38" i="13"/>
  <c r="F38" i="13"/>
  <c r="E38" i="13"/>
  <c r="L19" i="13"/>
  <c r="K19" i="13"/>
  <c r="H19" i="13"/>
  <c r="G19" i="13"/>
  <c r="F19" i="13"/>
  <c r="E19" i="13"/>
  <c r="L18" i="13"/>
  <c r="K18" i="13"/>
  <c r="E18" i="13"/>
  <c r="L17" i="13"/>
  <c r="K17" i="13"/>
  <c r="I17" i="13"/>
  <c r="H17" i="13"/>
  <c r="G17" i="13"/>
  <c r="F17" i="13"/>
  <c r="E17" i="13"/>
  <c r="L16" i="13"/>
  <c r="K16" i="13"/>
  <c r="H16" i="13"/>
  <c r="E16" i="13"/>
  <c r="L15" i="13"/>
  <c r="K15" i="13"/>
  <c r="I15" i="13"/>
  <c r="H15" i="13"/>
  <c r="G15" i="13"/>
  <c r="F15" i="13"/>
  <c r="E15" i="13"/>
  <c r="L14" i="13"/>
  <c r="K14" i="13"/>
  <c r="I14" i="13"/>
  <c r="H14" i="13"/>
  <c r="G14" i="13"/>
  <c r="F14" i="13"/>
  <c r="E14" i="13"/>
  <c r="L13" i="13"/>
  <c r="K13" i="13"/>
  <c r="I13" i="13"/>
  <c r="H13" i="13"/>
  <c r="G13" i="13"/>
  <c r="F13" i="13"/>
  <c r="E13" i="13"/>
  <c r="L12" i="13"/>
  <c r="K12" i="13"/>
  <c r="I12" i="13"/>
  <c r="H12" i="13"/>
  <c r="G12" i="13"/>
  <c r="F12" i="13"/>
  <c r="E12" i="13"/>
  <c r="L11" i="13"/>
  <c r="K11" i="13"/>
  <c r="I11" i="13"/>
  <c r="H11" i="13"/>
  <c r="G11" i="13"/>
  <c r="F11" i="13"/>
  <c r="E11" i="13"/>
  <c r="L10" i="13"/>
  <c r="K10" i="13"/>
  <c r="I10" i="13"/>
  <c r="H10" i="13"/>
  <c r="G10" i="13"/>
  <c r="F10" i="13"/>
  <c r="E10" i="13"/>
  <c r="L9" i="13"/>
  <c r="K9" i="13"/>
  <c r="I9" i="13"/>
  <c r="H9" i="13"/>
  <c r="G9" i="13"/>
  <c r="F9" i="13"/>
  <c r="E9" i="13"/>
  <c r="L8" i="13"/>
  <c r="K8" i="13"/>
  <c r="I8" i="13"/>
  <c r="H8" i="13"/>
  <c r="G8" i="13"/>
  <c r="F8" i="13"/>
  <c r="E8" i="13"/>
  <c r="L7" i="13"/>
  <c r="K7" i="13"/>
  <c r="I7" i="13"/>
  <c r="H7" i="13"/>
  <c r="G7" i="13"/>
  <c r="F7" i="13"/>
  <c r="E7" i="13"/>
  <c r="L6" i="13"/>
  <c r="K6" i="13"/>
  <c r="I6" i="13"/>
  <c r="H6" i="13"/>
  <c r="G6" i="13"/>
  <c r="F6" i="13"/>
  <c r="E6" i="13"/>
  <c r="K39" i="12"/>
  <c r="J39" i="12"/>
  <c r="G39" i="12"/>
  <c r="F39" i="12"/>
  <c r="E39" i="12"/>
  <c r="K38" i="12"/>
  <c r="J38" i="12"/>
  <c r="G38" i="12"/>
  <c r="F38" i="12"/>
  <c r="E38" i="12"/>
  <c r="K37" i="12"/>
  <c r="J37" i="12"/>
  <c r="G37" i="12"/>
  <c r="F37" i="12"/>
  <c r="E37" i="12"/>
  <c r="K36" i="12"/>
  <c r="J36" i="12"/>
  <c r="G36" i="12"/>
  <c r="F36" i="12"/>
  <c r="E36" i="12"/>
  <c r="K35" i="12"/>
  <c r="J35" i="12"/>
  <c r="G35" i="12"/>
  <c r="F35" i="12"/>
  <c r="E35" i="12"/>
  <c r="K34" i="12"/>
  <c r="J34" i="12"/>
  <c r="G34" i="12"/>
  <c r="F34" i="12"/>
  <c r="E34" i="12"/>
  <c r="K33" i="12"/>
  <c r="J33" i="12"/>
  <c r="G33" i="12"/>
  <c r="F33" i="12"/>
  <c r="E33" i="12"/>
  <c r="K32" i="12"/>
  <c r="J32" i="12"/>
  <c r="G32" i="12"/>
  <c r="F32" i="12"/>
  <c r="E32" i="12"/>
  <c r="K31" i="12"/>
  <c r="J31" i="12"/>
  <c r="G31" i="12"/>
  <c r="F31" i="12"/>
  <c r="E31" i="12"/>
  <c r="K30" i="12"/>
  <c r="J30" i="12"/>
  <c r="G30" i="12"/>
  <c r="F30" i="12"/>
  <c r="E30" i="12"/>
  <c r="K29" i="12"/>
  <c r="J29" i="12"/>
  <c r="G29" i="12"/>
  <c r="F29" i="12"/>
  <c r="E29" i="12"/>
  <c r="K28" i="12"/>
  <c r="J28" i="12"/>
  <c r="G28" i="12"/>
  <c r="F28" i="12"/>
  <c r="E28" i="12"/>
  <c r="K19" i="12"/>
  <c r="J19" i="12"/>
  <c r="G19" i="12"/>
  <c r="F19" i="12"/>
  <c r="E19" i="12"/>
  <c r="K18" i="12"/>
  <c r="J18" i="12"/>
  <c r="E18" i="12"/>
  <c r="K17" i="12"/>
  <c r="J17" i="12"/>
  <c r="H17" i="12"/>
  <c r="G17" i="12"/>
  <c r="F17" i="12"/>
  <c r="E17" i="12"/>
  <c r="K16" i="12"/>
  <c r="J16" i="12"/>
  <c r="G16" i="12"/>
  <c r="F16" i="12"/>
  <c r="E16" i="12"/>
  <c r="K15" i="12"/>
  <c r="J15" i="12"/>
  <c r="H15" i="12"/>
  <c r="G15" i="12"/>
  <c r="F15" i="12"/>
  <c r="E15" i="12"/>
  <c r="K14" i="12"/>
  <c r="J14" i="12"/>
  <c r="H14" i="12"/>
  <c r="G14" i="12"/>
  <c r="F14" i="12"/>
  <c r="E14" i="12"/>
  <c r="K13" i="12"/>
  <c r="J13" i="12"/>
  <c r="H13" i="12"/>
  <c r="G13" i="12"/>
  <c r="F13" i="12"/>
  <c r="E13" i="12"/>
  <c r="K12" i="12"/>
  <c r="J12" i="12"/>
  <c r="H12" i="12"/>
  <c r="G12" i="12"/>
  <c r="F12" i="12"/>
  <c r="E12" i="12"/>
  <c r="K11" i="12"/>
  <c r="J11" i="12"/>
  <c r="H11" i="12"/>
  <c r="G11" i="12"/>
  <c r="F11" i="12"/>
  <c r="E11" i="12"/>
  <c r="K10" i="12"/>
  <c r="J10" i="12"/>
  <c r="H10" i="12"/>
  <c r="G10" i="12"/>
  <c r="F10" i="12"/>
  <c r="E10" i="12"/>
  <c r="K9" i="12"/>
  <c r="J9" i="12"/>
  <c r="H9" i="12"/>
  <c r="G9" i="12"/>
  <c r="F9" i="12"/>
  <c r="E9" i="12"/>
  <c r="K8" i="12"/>
  <c r="J8" i="12"/>
  <c r="H8" i="12"/>
  <c r="G8" i="12"/>
  <c r="F8" i="12"/>
  <c r="E8" i="12"/>
  <c r="K7" i="12"/>
  <c r="J7" i="12"/>
  <c r="H7" i="12"/>
  <c r="G7" i="12"/>
  <c r="F7" i="12"/>
  <c r="E7" i="12"/>
  <c r="K17" i="11"/>
  <c r="J17" i="11"/>
  <c r="H17" i="11"/>
  <c r="E17" i="11"/>
  <c r="K16" i="11"/>
  <c r="J16" i="11"/>
  <c r="H16" i="11"/>
  <c r="E16" i="11"/>
  <c r="K15" i="11"/>
  <c r="J15" i="11"/>
  <c r="H15" i="11"/>
  <c r="E15" i="11"/>
  <c r="K14" i="11"/>
  <c r="J14" i="11"/>
  <c r="H14" i="11"/>
  <c r="E14" i="11"/>
  <c r="K13" i="11"/>
  <c r="J13" i="11"/>
  <c r="H13" i="11"/>
  <c r="E13" i="11"/>
  <c r="K12" i="11"/>
  <c r="J12" i="11"/>
  <c r="H12" i="11"/>
  <c r="E12" i="11"/>
  <c r="K11" i="11"/>
  <c r="J11" i="11"/>
  <c r="H11" i="11"/>
  <c r="E11" i="11"/>
  <c r="K10" i="11"/>
  <c r="J10" i="11"/>
  <c r="H10" i="11"/>
  <c r="E10" i="11"/>
  <c r="K9" i="11"/>
  <c r="J9" i="11"/>
  <c r="H9" i="11"/>
  <c r="E9" i="11"/>
  <c r="K8" i="11"/>
  <c r="J8" i="11"/>
  <c r="H8" i="11"/>
  <c r="E8" i="11"/>
  <c r="K7" i="11"/>
  <c r="J7" i="11"/>
  <c r="H7" i="11"/>
  <c r="E7" i="11"/>
  <c r="I14" i="29"/>
  <c r="H14" i="29"/>
  <c r="E14" i="29"/>
  <c r="I13" i="29"/>
  <c r="H13" i="29"/>
  <c r="F13" i="29"/>
  <c r="E13" i="29"/>
  <c r="I12" i="29"/>
  <c r="H12" i="29"/>
  <c r="F12" i="29"/>
  <c r="E12" i="29"/>
  <c r="I11" i="29"/>
  <c r="H11" i="29"/>
  <c r="F11" i="29"/>
  <c r="E11" i="29"/>
  <c r="I10" i="29"/>
  <c r="H10" i="29"/>
  <c r="F10" i="29"/>
  <c r="E10" i="29"/>
  <c r="I9" i="29"/>
  <c r="H9" i="29"/>
  <c r="F9" i="29"/>
  <c r="E9" i="29"/>
  <c r="I8" i="29"/>
  <c r="H8" i="29"/>
  <c r="F8" i="29"/>
  <c r="E8" i="29"/>
  <c r="I7" i="29"/>
  <c r="H7" i="29"/>
  <c r="F7" i="29"/>
  <c r="E7" i="29"/>
  <c r="J41" i="10"/>
  <c r="G41" i="10"/>
  <c r="E41" i="10"/>
  <c r="J40" i="10"/>
  <c r="G40" i="10"/>
  <c r="E40" i="10"/>
  <c r="J39" i="10"/>
  <c r="G39" i="10"/>
  <c r="E39" i="10"/>
  <c r="J38" i="10"/>
  <c r="G38" i="10"/>
  <c r="E38" i="10"/>
  <c r="J37" i="10"/>
  <c r="G37" i="10"/>
  <c r="E37" i="10"/>
  <c r="K18" i="10"/>
  <c r="J18" i="10"/>
  <c r="G18" i="10"/>
  <c r="E18" i="10"/>
  <c r="K17" i="10"/>
  <c r="J17" i="10"/>
  <c r="E17" i="10"/>
  <c r="K16" i="10"/>
  <c r="J16" i="10"/>
  <c r="H16" i="10"/>
  <c r="G16" i="10"/>
  <c r="E16" i="10"/>
  <c r="K15" i="10"/>
  <c r="J15" i="10"/>
  <c r="G15" i="10"/>
  <c r="E15" i="10"/>
  <c r="K14" i="10"/>
  <c r="J14" i="10"/>
  <c r="H14" i="10"/>
  <c r="G14" i="10"/>
  <c r="E14" i="10"/>
  <c r="K13" i="10"/>
  <c r="J13" i="10"/>
  <c r="H13" i="10"/>
  <c r="G13" i="10"/>
  <c r="E13" i="10"/>
  <c r="K12" i="10"/>
  <c r="J12" i="10"/>
  <c r="H12" i="10"/>
  <c r="G12" i="10"/>
  <c r="E12" i="10"/>
  <c r="K11" i="10"/>
  <c r="J11" i="10"/>
  <c r="H11" i="10"/>
  <c r="G11" i="10"/>
  <c r="E11" i="10"/>
  <c r="K10" i="10"/>
  <c r="J10" i="10"/>
  <c r="H10" i="10"/>
  <c r="G10" i="10"/>
  <c r="E10" i="10"/>
  <c r="K9" i="10"/>
  <c r="J9" i="10"/>
  <c r="H9" i="10"/>
  <c r="G9" i="10"/>
  <c r="E9" i="10"/>
  <c r="K8" i="10"/>
  <c r="J8" i="10"/>
  <c r="H8" i="10"/>
  <c r="G8" i="10"/>
  <c r="E8" i="10"/>
  <c r="K7" i="10"/>
  <c r="J7" i="10"/>
  <c r="H7" i="10"/>
  <c r="G7" i="10"/>
  <c r="E7" i="10"/>
  <c r="J44" i="9"/>
  <c r="G44" i="9"/>
  <c r="E44" i="9"/>
  <c r="J43" i="9"/>
  <c r="G43" i="9"/>
  <c r="E43" i="9"/>
  <c r="J42" i="9"/>
  <c r="G42" i="9"/>
  <c r="E42" i="9"/>
  <c r="J41" i="9"/>
  <c r="G41" i="9"/>
  <c r="E41" i="9"/>
  <c r="J40" i="9"/>
  <c r="G40" i="9"/>
  <c r="E40" i="9"/>
  <c r="J39" i="9"/>
  <c r="G39" i="9"/>
  <c r="E39" i="9"/>
  <c r="F23" i="9"/>
  <c r="E23" i="9"/>
  <c r="F22" i="9"/>
  <c r="E22" i="9"/>
  <c r="F21" i="9"/>
  <c r="E21" i="9"/>
  <c r="K18" i="9"/>
  <c r="J18" i="9"/>
  <c r="F18" i="9"/>
  <c r="E18" i="9"/>
  <c r="K17" i="9"/>
  <c r="J17" i="9"/>
  <c r="E17" i="9"/>
  <c r="K16" i="9"/>
  <c r="J16" i="9"/>
  <c r="H16" i="9"/>
  <c r="F16" i="9"/>
  <c r="E16" i="9"/>
  <c r="K15" i="9"/>
  <c r="J15" i="9"/>
  <c r="E15" i="9"/>
  <c r="K14" i="9"/>
  <c r="J14" i="9"/>
  <c r="H14" i="9"/>
  <c r="F14" i="9"/>
  <c r="E14" i="9"/>
  <c r="K13" i="9"/>
  <c r="J13" i="9"/>
  <c r="H13" i="9"/>
  <c r="F13" i="9"/>
  <c r="E13" i="9"/>
  <c r="K12" i="9"/>
  <c r="J12" i="9"/>
  <c r="H12" i="9"/>
  <c r="F12" i="9"/>
  <c r="E12" i="9"/>
  <c r="K11" i="9"/>
  <c r="J11" i="9"/>
  <c r="H11" i="9"/>
  <c r="F11" i="9"/>
  <c r="E11" i="9"/>
  <c r="K10" i="9"/>
  <c r="J10" i="9"/>
  <c r="H10" i="9"/>
  <c r="F10" i="9"/>
  <c r="E10" i="9"/>
  <c r="K9" i="9"/>
  <c r="J9" i="9"/>
  <c r="H9" i="9"/>
  <c r="F9" i="9"/>
  <c r="E9" i="9"/>
  <c r="K8" i="9"/>
  <c r="J8" i="9"/>
  <c r="H8" i="9"/>
  <c r="F8" i="9"/>
  <c r="E8" i="9"/>
  <c r="K7" i="9"/>
  <c r="J7" i="9"/>
  <c r="H7" i="9"/>
  <c r="F7" i="9"/>
  <c r="E7" i="9"/>
  <c r="K6" i="9"/>
  <c r="J6" i="9"/>
  <c r="H6" i="9"/>
  <c r="F6" i="9"/>
  <c r="E6" i="9"/>
  <c r="K43" i="8"/>
  <c r="H43" i="8"/>
  <c r="F43" i="8"/>
  <c r="E43" i="8"/>
  <c r="K42" i="8"/>
  <c r="H42" i="8"/>
  <c r="F42" i="8"/>
  <c r="E42" i="8"/>
  <c r="K41" i="8"/>
  <c r="H41" i="8"/>
  <c r="F41" i="8"/>
  <c r="E41" i="8"/>
  <c r="K40" i="8"/>
  <c r="H40" i="8"/>
  <c r="F40" i="8"/>
  <c r="E40" i="8"/>
  <c r="K39" i="8"/>
  <c r="H39" i="8"/>
  <c r="F39" i="8"/>
  <c r="E39" i="8"/>
  <c r="L19" i="8"/>
  <c r="K19" i="8"/>
  <c r="H19" i="8"/>
  <c r="G19" i="8"/>
  <c r="F19" i="8"/>
  <c r="E19" i="8"/>
  <c r="L18" i="8"/>
  <c r="K18" i="8"/>
  <c r="E18" i="8"/>
  <c r="L17" i="8"/>
  <c r="K17" i="8"/>
  <c r="I17" i="8"/>
  <c r="H17" i="8"/>
  <c r="G17" i="8"/>
  <c r="F17" i="8"/>
  <c r="E17" i="8"/>
  <c r="L16" i="8"/>
  <c r="K16" i="8"/>
  <c r="H16" i="8"/>
  <c r="E16" i="8"/>
  <c r="L15" i="8"/>
  <c r="K15" i="8"/>
  <c r="I15" i="8"/>
  <c r="H15" i="8"/>
  <c r="G15" i="8"/>
  <c r="F15" i="8"/>
  <c r="E15" i="8"/>
  <c r="L14" i="8"/>
  <c r="K14" i="8"/>
  <c r="I14" i="8"/>
  <c r="H14" i="8"/>
  <c r="G14" i="8"/>
  <c r="F14" i="8"/>
  <c r="E14" i="8"/>
  <c r="L13" i="8"/>
  <c r="K13" i="8"/>
  <c r="I13" i="8"/>
  <c r="H13" i="8"/>
  <c r="G13" i="8"/>
  <c r="F13" i="8"/>
  <c r="E13" i="8"/>
  <c r="L12" i="8"/>
  <c r="K12" i="8"/>
  <c r="I12" i="8"/>
  <c r="H12" i="8"/>
  <c r="G12" i="8"/>
  <c r="F12" i="8"/>
  <c r="E12" i="8"/>
  <c r="L11" i="8"/>
  <c r="K11" i="8"/>
  <c r="I11" i="8"/>
  <c r="H11" i="8"/>
  <c r="G11" i="8"/>
  <c r="F11" i="8"/>
  <c r="E11" i="8"/>
  <c r="L10" i="8"/>
  <c r="K10" i="8"/>
  <c r="I10" i="8"/>
  <c r="H10" i="8"/>
  <c r="G10" i="8"/>
  <c r="F10" i="8"/>
  <c r="E10" i="8"/>
  <c r="L9" i="8"/>
  <c r="K9" i="8"/>
  <c r="I9" i="8"/>
  <c r="H9" i="8"/>
  <c r="G9" i="8"/>
  <c r="F9" i="8"/>
  <c r="E9" i="8"/>
  <c r="L8" i="8"/>
  <c r="K8" i="8"/>
  <c r="I8" i="8"/>
  <c r="H8" i="8"/>
  <c r="G8" i="8"/>
  <c r="F8" i="8"/>
  <c r="E8" i="8"/>
  <c r="L7" i="8"/>
  <c r="K7" i="8"/>
  <c r="I7" i="8"/>
  <c r="H7" i="8"/>
  <c r="G7" i="8"/>
  <c r="F7" i="8"/>
  <c r="E7" i="8"/>
  <c r="L6" i="8"/>
  <c r="K6" i="8"/>
  <c r="I6" i="8"/>
  <c r="H6" i="8"/>
  <c r="G6" i="8"/>
  <c r="F6" i="8"/>
  <c r="E6" i="8"/>
  <c r="K43" i="7"/>
  <c r="H43" i="7"/>
  <c r="F43" i="7"/>
  <c r="E43" i="7"/>
  <c r="K42" i="7"/>
  <c r="H42" i="7"/>
  <c r="F42" i="7"/>
  <c r="E42" i="7"/>
  <c r="K41" i="7"/>
  <c r="H41" i="7"/>
  <c r="F41" i="7"/>
  <c r="E41" i="7"/>
  <c r="K40" i="7"/>
  <c r="H40" i="7"/>
  <c r="F40" i="7"/>
  <c r="E40" i="7"/>
  <c r="K39" i="7"/>
  <c r="H39" i="7"/>
  <c r="F39" i="7"/>
  <c r="E39" i="7"/>
  <c r="L19" i="7"/>
  <c r="K19" i="7"/>
  <c r="H19" i="7"/>
  <c r="G19" i="7"/>
  <c r="F19" i="7"/>
  <c r="E19" i="7"/>
  <c r="L18" i="7"/>
  <c r="K18" i="7"/>
  <c r="E18" i="7"/>
  <c r="L17" i="7"/>
  <c r="K17" i="7"/>
  <c r="I17" i="7"/>
  <c r="H17" i="7"/>
  <c r="G17" i="7"/>
  <c r="F17" i="7"/>
  <c r="E17" i="7"/>
  <c r="L16" i="7"/>
  <c r="K16" i="7"/>
  <c r="H16" i="7"/>
  <c r="E16" i="7"/>
  <c r="L15" i="7"/>
  <c r="K15" i="7"/>
  <c r="I15" i="7"/>
  <c r="H15" i="7"/>
  <c r="G15" i="7"/>
  <c r="F15" i="7"/>
  <c r="E15" i="7"/>
  <c r="L14" i="7"/>
  <c r="K14" i="7"/>
  <c r="I14" i="7"/>
  <c r="H14" i="7"/>
  <c r="G14" i="7"/>
  <c r="F14" i="7"/>
  <c r="E14" i="7"/>
  <c r="L13" i="7"/>
  <c r="K13" i="7"/>
  <c r="I13" i="7"/>
  <c r="H13" i="7"/>
  <c r="G13" i="7"/>
  <c r="F13" i="7"/>
  <c r="E13" i="7"/>
  <c r="L12" i="7"/>
  <c r="K12" i="7"/>
  <c r="I12" i="7"/>
  <c r="H12" i="7"/>
  <c r="G12" i="7"/>
  <c r="F12" i="7"/>
  <c r="E12" i="7"/>
  <c r="L11" i="7"/>
  <c r="K11" i="7"/>
  <c r="I11" i="7"/>
  <c r="H11" i="7"/>
  <c r="G11" i="7"/>
  <c r="F11" i="7"/>
  <c r="E11" i="7"/>
  <c r="L10" i="7"/>
  <c r="K10" i="7"/>
  <c r="I10" i="7"/>
  <c r="H10" i="7"/>
  <c r="G10" i="7"/>
  <c r="F10" i="7"/>
  <c r="E10" i="7"/>
  <c r="L9" i="7"/>
  <c r="K9" i="7"/>
  <c r="I9" i="7"/>
  <c r="H9" i="7"/>
  <c r="G9" i="7"/>
  <c r="F9" i="7"/>
  <c r="E9" i="7"/>
  <c r="L8" i="7"/>
  <c r="K8" i="7"/>
  <c r="I8" i="7"/>
  <c r="H8" i="7"/>
  <c r="G8" i="7"/>
  <c r="F8" i="7"/>
  <c r="E8" i="7"/>
  <c r="L7" i="7"/>
  <c r="K7" i="7"/>
  <c r="I7" i="7"/>
  <c r="H7" i="7"/>
  <c r="G7" i="7"/>
  <c r="F7" i="7"/>
  <c r="E7" i="7"/>
  <c r="L6" i="7"/>
  <c r="K6" i="7"/>
  <c r="I6" i="7"/>
  <c r="H6" i="7"/>
  <c r="G6" i="7"/>
  <c r="F6" i="7"/>
  <c r="E6" i="7"/>
  <c r="K42" i="6"/>
  <c r="H42" i="6"/>
  <c r="F42" i="6"/>
  <c r="E42" i="6"/>
  <c r="K41" i="6"/>
  <c r="H41" i="6"/>
  <c r="F41" i="6"/>
  <c r="E41" i="6"/>
  <c r="K40" i="6"/>
  <c r="H40" i="6"/>
  <c r="F40" i="6"/>
  <c r="E40" i="6"/>
  <c r="K39" i="6"/>
  <c r="H39" i="6"/>
  <c r="F39" i="6"/>
  <c r="E39" i="6"/>
  <c r="K38" i="6"/>
  <c r="H38" i="6"/>
  <c r="F38" i="6"/>
  <c r="E38" i="6"/>
  <c r="L19" i="6"/>
  <c r="K19" i="6"/>
  <c r="H19" i="6"/>
  <c r="G19" i="6"/>
  <c r="F19" i="6"/>
  <c r="E19" i="6"/>
  <c r="L18" i="6"/>
  <c r="K18" i="6"/>
  <c r="E18" i="6"/>
  <c r="L17" i="6"/>
  <c r="K17" i="6"/>
  <c r="H17" i="6"/>
  <c r="E17" i="6"/>
  <c r="L16" i="6"/>
  <c r="K16" i="6"/>
  <c r="I16" i="6"/>
  <c r="H16" i="6"/>
  <c r="G16" i="6"/>
  <c r="F16" i="6"/>
  <c r="E16" i="6"/>
  <c r="L15" i="6"/>
  <c r="K15" i="6"/>
  <c r="I15" i="6"/>
  <c r="H15" i="6"/>
  <c r="G15" i="6"/>
  <c r="F15" i="6"/>
  <c r="E15" i="6"/>
  <c r="L14" i="6"/>
  <c r="K14" i="6"/>
  <c r="I14" i="6"/>
  <c r="H14" i="6"/>
  <c r="G14" i="6"/>
  <c r="F14" i="6"/>
  <c r="E14" i="6"/>
  <c r="L13" i="6"/>
  <c r="K13" i="6"/>
  <c r="I13" i="6"/>
  <c r="H13" i="6"/>
  <c r="G13" i="6"/>
  <c r="F13" i="6"/>
  <c r="E13" i="6"/>
  <c r="L12" i="6"/>
  <c r="K12" i="6"/>
  <c r="I12" i="6"/>
  <c r="H12" i="6"/>
  <c r="G12" i="6"/>
  <c r="F12" i="6"/>
  <c r="E12" i="6"/>
  <c r="L11" i="6"/>
  <c r="K11" i="6"/>
  <c r="I11" i="6"/>
  <c r="H11" i="6"/>
  <c r="G11" i="6"/>
  <c r="F11" i="6"/>
  <c r="E11" i="6"/>
  <c r="L10" i="6"/>
  <c r="K10" i="6"/>
  <c r="I10" i="6"/>
  <c r="H10" i="6"/>
  <c r="G10" i="6"/>
  <c r="F10" i="6"/>
  <c r="E10" i="6"/>
  <c r="L9" i="6"/>
  <c r="K9" i="6"/>
  <c r="I9" i="6"/>
  <c r="H9" i="6"/>
  <c r="G9" i="6"/>
  <c r="F9" i="6"/>
  <c r="E9" i="6"/>
  <c r="L8" i="6"/>
  <c r="K8" i="6"/>
  <c r="I8" i="6"/>
  <c r="H8" i="6"/>
  <c r="G8" i="6"/>
  <c r="F8" i="6"/>
  <c r="E8" i="6"/>
  <c r="L7" i="6"/>
  <c r="K7" i="6"/>
  <c r="I7" i="6"/>
  <c r="H7" i="6"/>
  <c r="G7" i="6"/>
  <c r="F7" i="6"/>
  <c r="E7" i="6"/>
  <c r="K42" i="5"/>
  <c r="H42" i="5"/>
  <c r="F42" i="5"/>
  <c r="E42" i="5"/>
  <c r="K41" i="5"/>
  <c r="H41" i="5"/>
  <c r="F41" i="5"/>
  <c r="E41" i="5"/>
  <c r="K40" i="5"/>
  <c r="H40" i="5"/>
  <c r="F40" i="5"/>
  <c r="E40" i="5"/>
  <c r="K39" i="5"/>
  <c r="H39" i="5"/>
  <c r="F39" i="5"/>
  <c r="E39" i="5"/>
  <c r="L19" i="5"/>
  <c r="K19" i="5"/>
  <c r="H19" i="5"/>
  <c r="G19" i="5"/>
  <c r="F19" i="5"/>
  <c r="E19" i="5"/>
  <c r="L18" i="5"/>
  <c r="K18" i="5"/>
  <c r="E18" i="5"/>
  <c r="L17" i="5"/>
  <c r="K17" i="5"/>
  <c r="H17" i="5"/>
  <c r="E17" i="5"/>
  <c r="L16" i="5"/>
  <c r="K16" i="5"/>
  <c r="I16" i="5"/>
  <c r="H16" i="5"/>
  <c r="G16" i="5"/>
  <c r="F16" i="5"/>
  <c r="E16" i="5"/>
  <c r="L15" i="5"/>
  <c r="K15" i="5"/>
  <c r="I15" i="5"/>
  <c r="H15" i="5"/>
  <c r="G15" i="5"/>
  <c r="F15" i="5"/>
  <c r="E15" i="5"/>
  <c r="L14" i="5"/>
  <c r="K14" i="5"/>
  <c r="I14" i="5"/>
  <c r="H14" i="5"/>
  <c r="G14" i="5"/>
  <c r="F14" i="5"/>
  <c r="E14" i="5"/>
  <c r="L13" i="5"/>
  <c r="K13" i="5"/>
  <c r="I13" i="5"/>
  <c r="H13" i="5"/>
  <c r="G13" i="5"/>
  <c r="F13" i="5"/>
  <c r="E13" i="5"/>
  <c r="L12" i="5"/>
  <c r="K12" i="5"/>
  <c r="I12" i="5"/>
  <c r="H12" i="5"/>
  <c r="G12" i="5"/>
  <c r="F12" i="5"/>
  <c r="E12" i="5"/>
  <c r="L11" i="5"/>
  <c r="K11" i="5"/>
  <c r="I11" i="5"/>
  <c r="H11" i="5"/>
  <c r="G11" i="5"/>
  <c r="F11" i="5"/>
  <c r="E11" i="5"/>
  <c r="L10" i="5"/>
  <c r="K10" i="5"/>
  <c r="I10" i="5"/>
  <c r="H10" i="5"/>
  <c r="G10" i="5"/>
  <c r="F10" i="5"/>
  <c r="E10" i="5"/>
  <c r="L9" i="5"/>
  <c r="K9" i="5"/>
  <c r="I9" i="5"/>
  <c r="H9" i="5"/>
  <c r="G9" i="5"/>
  <c r="F9" i="5"/>
  <c r="E9" i="5"/>
  <c r="L8" i="5"/>
  <c r="K8" i="5"/>
  <c r="I8" i="5"/>
  <c r="H8" i="5"/>
  <c r="G8" i="5"/>
  <c r="F8" i="5"/>
  <c r="E8" i="5"/>
  <c r="L7" i="5"/>
  <c r="K7" i="5"/>
  <c r="I7" i="5"/>
  <c r="H7" i="5"/>
  <c r="G7" i="5"/>
  <c r="F7" i="5"/>
  <c r="E7" i="5"/>
  <c r="K42" i="4"/>
  <c r="H42" i="4"/>
  <c r="F42" i="4"/>
  <c r="E42" i="4"/>
  <c r="K41" i="4"/>
  <c r="H41" i="4"/>
  <c r="F41" i="4"/>
  <c r="E41" i="4"/>
  <c r="K40" i="4"/>
  <c r="H40" i="4"/>
  <c r="F40" i="4"/>
  <c r="E40" i="4"/>
  <c r="K39" i="4"/>
  <c r="H39" i="4"/>
  <c r="F39" i="4"/>
  <c r="E39" i="4"/>
  <c r="L19" i="4"/>
  <c r="K19" i="4"/>
  <c r="H19" i="4"/>
  <c r="G19" i="4"/>
  <c r="F19" i="4"/>
  <c r="E19" i="4"/>
  <c r="L18" i="4"/>
  <c r="K18" i="4"/>
  <c r="E18" i="4"/>
  <c r="L17" i="4"/>
  <c r="K17" i="4"/>
  <c r="H17" i="4"/>
  <c r="E17" i="4"/>
  <c r="L16" i="4"/>
  <c r="K16" i="4"/>
  <c r="I16" i="4"/>
  <c r="H16" i="4"/>
  <c r="G16" i="4"/>
  <c r="F16" i="4"/>
  <c r="E16" i="4"/>
  <c r="L15" i="4"/>
  <c r="K15" i="4"/>
  <c r="I15" i="4"/>
  <c r="H15" i="4"/>
  <c r="G15" i="4"/>
  <c r="F15" i="4"/>
  <c r="E15" i="4"/>
  <c r="L14" i="4"/>
  <c r="K14" i="4"/>
  <c r="I14" i="4"/>
  <c r="H14" i="4"/>
  <c r="G14" i="4"/>
  <c r="F14" i="4"/>
  <c r="E14" i="4"/>
  <c r="L13" i="4"/>
  <c r="K13" i="4"/>
  <c r="I13" i="4"/>
  <c r="H13" i="4"/>
  <c r="G13" i="4"/>
  <c r="F13" i="4"/>
  <c r="E13" i="4"/>
  <c r="L12" i="4"/>
  <c r="K12" i="4"/>
  <c r="I12" i="4"/>
  <c r="H12" i="4"/>
  <c r="G12" i="4"/>
  <c r="F12" i="4"/>
  <c r="E12" i="4"/>
  <c r="L11" i="4"/>
  <c r="K11" i="4"/>
  <c r="I11" i="4"/>
  <c r="H11" i="4"/>
  <c r="G11" i="4"/>
  <c r="F11" i="4"/>
  <c r="E11" i="4"/>
  <c r="L10" i="4"/>
  <c r="K10" i="4"/>
  <c r="I10" i="4"/>
  <c r="H10" i="4"/>
  <c r="G10" i="4"/>
  <c r="F10" i="4"/>
  <c r="E10" i="4"/>
  <c r="L9" i="4"/>
  <c r="K9" i="4"/>
  <c r="I9" i="4"/>
  <c r="H9" i="4"/>
  <c r="G9" i="4"/>
  <c r="F9" i="4"/>
  <c r="E9" i="4"/>
  <c r="L8" i="4"/>
  <c r="K8" i="4"/>
  <c r="I8" i="4"/>
  <c r="H8" i="4"/>
  <c r="G8" i="4"/>
  <c r="F8" i="4"/>
  <c r="E8" i="4"/>
  <c r="L7" i="4"/>
  <c r="K7" i="4"/>
  <c r="I7" i="4"/>
  <c r="H7" i="4"/>
  <c r="G7" i="4"/>
  <c r="F7" i="4"/>
  <c r="E7" i="4"/>
  <c r="I14" i="3"/>
  <c r="H14" i="3"/>
  <c r="E14" i="3"/>
  <c r="I13" i="3"/>
  <c r="H13" i="3"/>
  <c r="F13" i="3"/>
  <c r="E13" i="3"/>
  <c r="I12" i="3"/>
  <c r="H12" i="3"/>
  <c r="F12" i="3"/>
  <c r="E12" i="3"/>
  <c r="I11" i="3"/>
  <c r="H11" i="3"/>
  <c r="F11" i="3"/>
  <c r="E11" i="3"/>
  <c r="I10" i="3"/>
  <c r="H10" i="3"/>
  <c r="F10" i="3"/>
  <c r="E10" i="3"/>
  <c r="I9" i="3"/>
  <c r="H9" i="3"/>
  <c r="F9" i="3"/>
  <c r="E9" i="3"/>
  <c r="I8" i="3"/>
  <c r="H8" i="3"/>
  <c r="F8" i="3"/>
  <c r="E8" i="3"/>
  <c r="I7" i="3"/>
  <c r="H7" i="3"/>
  <c r="F7" i="3"/>
  <c r="E7" i="3"/>
  <c r="K42" i="2"/>
  <c r="H42" i="2"/>
  <c r="F42" i="2"/>
  <c r="E42" i="2"/>
  <c r="K41" i="2"/>
  <c r="H41" i="2"/>
  <c r="F41" i="2"/>
  <c r="E41" i="2"/>
  <c r="K40" i="2"/>
  <c r="H40" i="2"/>
  <c r="F40" i="2"/>
  <c r="E40" i="2"/>
  <c r="K39" i="2"/>
  <c r="H39" i="2"/>
  <c r="F39" i="2"/>
  <c r="E39" i="2"/>
  <c r="L19" i="2"/>
  <c r="K19" i="2"/>
  <c r="H19" i="2"/>
  <c r="G19" i="2"/>
  <c r="F19" i="2"/>
  <c r="E19" i="2"/>
  <c r="L18" i="2"/>
  <c r="K18" i="2"/>
  <c r="E18" i="2"/>
  <c r="L17" i="2"/>
  <c r="K17" i="2"/>
  <c r="H17" i="2"/>
  <c r="E17" i="2"/>
  <c r="L16" i="2"/>
  <c r="K16" i="2"/>
  <c r="I16" i="2"/>
  <c r="H16" i="2"/>
  <c r="G16" i="2"/>
  <c r="F16" i="2"/>
  <c r="E16" i="2"/>
  <c r="L15" i="2"/>
  <c r="K15" i="2"/>
  <c r="I15" i="2"/>
  <c r="H15" i="2"/>
  <c r="G15" i="2"/>
  <c r="F15" i="2"/>
  <c r="E15" i="2"/>
  <c r="L14" i="2"/>
  <c r="K14" i="2"/>
  <c r="I14" i="2"/>
  <c r="H14" i="2"/>
  <c r="G14" i="2"/>
  <c r="F14" i="2"/>
  <c r="E14" i="2"/>
  <c r="L13" i="2"/>
  <c r="K13" i="2"/>
  <c r="I13" i="2"/>
  <c r="H13" i="2"/>
  <c r="G13" i="2"/>
  <c r="F13" i="2"/>
  <c r="E13" i="2"/>
  <c r="L12" i="2"/>
  <c r="K12" i="2"/>
  <c r="I12" i="2"/>
  <c r="H12" i="2"/>
  <c r="G12" i="2"/>
  <c r="F12" i="2"/>
  <c r="E12" i="2"/>
  <c r="L11" i="2"/>
  <c r="K11" i="2"/>
  <c r="I11" i="2"/>
  <c r="H11" i="2"/>
  <c r="G11" i="2"/>
  <c r="F11" i="2"/>
  <c r="E11" i="2"/>
  <c r="L10" i="2"/>
  <c r="K10" i="2"/>
  <c r="I10" i="2"/>
  <c r="H10" i="2"/>
  <c r="G10" i="2"/>
  <c r="F10" i="2"/>
  <c r="E10" i="2"/>
  <c r="L9" i="2"/>
  <c r="K9" i="2"/>
  <c r="I9" i="2"/>
  <c r="H9" i="2"/>
  <c r="G9" i="2"/>
  <c r="F9" i="2"/>
  <c r="E9" i="2"/>
  <c r="L8" i="2"/>
  <c r="K8" i="2"/>
  <c r="I8" i="2"/>
  <c r="H8" i="2"/>
  <c r="G8" i="2"/>
  <c r="F8" i="2"/>
  <c r="E8" i="2"/>
  <c r="L7" i="2"/>
  <c r="K7" i="2"/>
  <c r="I7" i="2"/>
  <c r="H7" i="2"/>
  <c r="G7" i="2"/>
  <c r="F7" i="2"/>
  <c r="E7" i="2"/>
  <c r="K42" i="1"/>
  <c r="H42" i="1"/>
  <c r="F42" i="1"/>
  <c r="E42" i="1"/>
  <c r="K41" i="1"/>
  <c r="H41" i="1"/>
  <c r="F41" i="1"/>
  <c r="E41" i="1"/>
  <c r="K40" i="1"/>
  <c r="H40" i="1"/>
  <c r="F40" i="1"/>
  <c r="E40" i="1"/>
  <c r="K39" i="1"/>
  <c r="H39" i="1"/>
  <c r="F39" i="1"/>
  <c r="E39" i="1"/>
  <c r="L19" i="1"/>
  <c r="K19" i="1"/>
  <c r="H19" i="1"/>
  <c r="G19" i="1"/>
  <c r="F19" i="1"/>
  <c r="E19" i="1"/>
  <c r="L18" i="1"/>
  <c r="K18" i="1"/>
  <c r="E18" i="1"/>
  <c r="L17" i="1"/>
  <c r="K17" i="1"/>
  <c r="H17" i="1"/>
  <c r="E17" i="1"/>
  <c r="L16" i="1"/>
  <c r="K16" i="1"/>
  <c r="I16" i="1"/>
  <c r="H16" i="1"/>
  <c r="G16" i="1"/>
  <c r="F16" i="1"/>
  <c r="E16" i="1"/>
  <c r="L15" i="1"/>
  <c r="K15" i="1"/>
  <c r="I15" i="1"/>
  <c r="H15" i="1"/>
  <c r="G15" i="1"/>
  <c r="F15" i="1"/>
  <c r="E15" i="1"/>
  <c r="L14" i="1"/>
  <c r="K14" i="1"/>
  <c r="I14" i="1"/>
  <c r="H14" i="1"/>
  <c r="G14" i="1"/>
  <c r="F14" i="1"/>
  <c r="E14" i="1"/>
  <c r="L13" i="1"/>
  <c r="K13" i="1"/>
  <c r="I13" i="1"/>
  <c r="H13" i="1"/>
  <c r="G13" i="1"/>
  <c r="F13" i="1"/>
  <c r="E13" i="1"/>
  <c r="L12" i="1"/>
  <c r="K12" i="1"/>
  <c r="I12" i="1"/>
  <c r="H12" i="1"/>
  <c r="G12" i="1"/>
  <c r="F12" i="1"/>
  <c r="E12" i="1"/>
  <c r="L11" i="1"/>
  <c r="K11" i="1"/>
  <c r="I11" i="1"/>
  <c r="H11" i="1"/>
  <c r="G11" i="1"/>
  <c r="F11" i="1"/>
  <c r="E11" i="1"/>
  <c r="L10" i="1"/>
  <c r="K10" i="1"/>
  <c r="I10" i="1"/>
  <c r="H10" i="1"/>
  <c r="G10" i="1"/>
  <c r="F10" i="1"/>
  <c r="E10" i="1"/>
  <c r="L9" i="1"/>
  <c r="K9" i="1"/>
  <c r="I9" i="1"/>
  <c r="H9" i="1"/>
  <c r="G9" i="1"/>
  <c r="F9" i="1"/>
  <c r="E9" i="1"/>
  <c r="L8" i="1"/>
  <c r="K8" i="1"/>
  <c r="I8" i="1"/>
  <c r="H8" i="1"/>
  <c r="G8" i="1"/>
  <c r="F8" i="1"/>
  <c r="E8" i="1"/>
  <c r="L7" i="1"/>
  <c r="K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<sst xmlns="http://schemas.openxmlformats.org/spreadsheetml/2006/main" count="1789" uniqueCount="525">
  <si>
    <t>COMPACT: 4'3" WIDE</t>
  </si>
  <si>
    <t>BASIC MODEL 
OPTIONS</t>
  </si>
  <si>
    <t>Aluminium frame, 
Integral base with drop door(s)</t>
  </si>
  <si>
    <t>Powder Coated
Options are extra</t>
  </si>
  <si>
    <r>
      <t>Size</t>
    </r>
    <r>
      <rPr>
        <sz val="14"/>
        <rFont val="Arial Narrow"/>
        <family val="2"/>
      </rPr>
      <t xml:space="preserve">
</t>
    </r>
    <r>
      <rPr>
        <sz val="8"/>
        <rFont val="Arial Narrow"/>
        <family val="2"/>
      </rPr>
      <t>Length x Width</t>
    </r>
  </si>
  <si>
    <t>Roof
Vents</t>
  </si>
  <si>
    <t>Standard
Door</t>
  </si>
  <si>
    <t>With 
Horticultural 
Glass</t>
  </si>
  <si>
    <t>With
Toughened 
Safety Glass</t>
  </si>
  <si>
    <t>With 
6mm Twin wall
Polycarbonate</t>
  </si>
  <si>
    <t>Bar
Capping
(TG only)</t>
  </si>
  <si>
    <t>Hybrid
Panels
(coloured)</t>
  </si>
  <si>
    <t>Dark
Green
Only</t>
  </si>
  <si>
    <t>All Other
Elite
Colours</t>
  </si>
  <si>
    <t>Double
Drop
Doors</t>
  </si>
  <si>
    <t>4’5” x 4’3”</t>
  </si>
  <si>
    <t>6’5” x 4’3”</t>
  </si>
  <si>
    <t>8’5” x 4’3”</t>
  </si>
  <si>
    <t>10’5” x 4’3”</t>
  </si>
  <si>
    <t>12’6” x 4’3”</t>
  </si>
  <si>
    <t>14’6" x 4’3”</t>
  </si>
  <si>
    <t>16’6” x 4’3”</t>
  </si>
  <si>
    <t>18’6” x 4’3”</t>
  </si>
  <si>
    <t>20’6” x 4’3”</t>
  </si>
  <si>
    <t>Extra double doors in the rear end</t>
  </si>
  <si>
    <t>/</t>
  </si>
  <si>
    <t>Soft Soil Support</t>
  </si>
  <si>
    <t>R-TYPE</t>
  </si>
  <si>
    <t>COMPACT PACKAGE</t>
  </si>
  <si>
    <t>INCLUDES AS STANDARD</t>
  </si>
  <si>
    <t>PACKAGE EXTRAS</t>
  </si>
  <si>
    <t>Integral aluminium base with dropped doors</t>
  </si>
  <si>
    <t>Diamond shelf to length - 2 slat</t>
  </si>
  <si>
    <t>Double Dropped Doors</t>
  </si>
  <si>
    <t>Diamond staging to length - 3 slat</t>
  </si>
  <si>
    <t>At least one roof vent</t>
  </si>
  <si>
    <t>One 5 blade louvre</t>
  </si>
  <si>
    <t>Integral Gutters</t>
  </si>
  <si>
    <t>One automatic roof vent opener</t>
  </si>
  <si>
    <t>One automatic louvre opener</t>
  </si>
  <si>
    <t>Standard rainwater collection kit</t>
  </si>
  <si>
    <t>Grow Hooks (6)</t>
  </si>
  <si>
    <t>Powder Coated Options are extra</t>
  </si>
  <si>
    <r>
      <t>Size</t>
    </r>
    <r>
      <rPr>
        <sz val="14"/>
        <rFont val="Arial Narrow"/>
        <family val="2"/>
      </rPr>
      <t xml:space="preserve">
</t>
    </r>
    <r>
      <rPr>
        <sz val="9"/>
        <rFont val="Arial Narrow"/>
        <family val="2"/>
      </rPr>
      <t>Length x Width</t>
    </r>
  </si>
  <si>
    <t>Double
Drop
Door</t>
  </si>
  <si>
    <t>10'5" x 4'3"</t>
  </si>
  <si>
    <t>MAXIM: 4'3" WIDE</t>
  </si>
  <si>
    <t>Hybrid 
Panels
(coloured)</t>
  </si>
  <si>
    <t>MAXIM PACKAGE</t>
  </si>
  <si>
    <t>THE EDGE 400 - 4'3" WIDE</t>
  </si>
  <si>
    <t>Aluminium frame
Integral Base with drop door(s)</t>
  </si>
  <si>
    <t>Single
Roof
Vent</t>
  </si>
  <si>
    <t xml:space="preserve">5 Blade
Louvre </t>
  </si>
  <si>
    <t>4mm Toughened 
Safety Glass</t>
  </si>
  <si>
    <t>6mm Twin 
Wall Polycarbonate</t>
  </si>
  <si>
    <t>Double
Drop
Doors
on the
Length</t>
  </si>
  <si>
    <t>Extra double doors</t>
  </si>
  <si>
    <t>THE EDGE 400 comes as standard with:</t>
  </si>
  <si>
    <t>Unlimited lengths available from 8'</t>
  </si>
  <si>
    <t>Titan heavy duty bar throughout</t>
  </si>
  <si>
    <t>4mm thick Toughened Safety Glass throughout</t>
  </si>
  <si>
    <t>Bar Capping</t>
  </si>
  <si>
    <t>One 5 Blade Louvre</t>
  </si>
  <si>
    <t xml:space="preserve">Double Doors on the Length </t>
  </si>
  <si>
    <t>Low Threshold with Cambered Cill</t>
  </si>
  <si>
    <t>STREAMLINE: 5'3" WIDE</t>
  </si>
  <si>
    <t>4’5” x 5’3”</t>
  </si>
  <si>
    <t>6’5” x 5’3”</t>
  </si>
  <si>
    <t>8’5” x 5’3”</t>
  </si>
  <si>
    <t>10’5” x 5’3”</t>
  </si>
  <si>
    <t>12’6” x 5’3”</t>
  </si>
  <si>
    <t>14’6” x 5’3”</t>
  </si>
  <si>
    <t>16’6” x 5’3”</t>
  </si>
  <si>
    <t>18’6” x 5’3”</t>
  </si>
  <si>
    <t>20’6” x 5’3”</t>
  </si>
  <si>
    <t>STREAMLINE PACKAGE</t>
  </si>
  <si>
    <t>Diamond staging to length - 5 slat</t>
  </si>
  <si>
    <t>10'5" x 5'3"</t>
  </si>
  <si>
    <t>DELTA: 5'3" WIDE</t>
  </si>
  <si>
    <t>DELTA PACKAGE</t>
  </si>
  <si>
    <t>CRAFTSMAN: 6'3" WIDE</t>
  </si>
  <si>
    <t>Single
Drop
Door</t>
  </si>
  <si>
    <t>4’4” x 6’3”</t>
  </si>
  <si>
    <t>6’4” x 6’3”</t>
  </si>
  <si>
    <t>8’5” x 6’3”</t>
  </si>
  <si>
    <t>10’5” x 6’3”</t>
  </si>
  <si>
    <t>12’6” x 6’3”</t>
  </si>
  <si>
    <t>14’6” x 6’3”</t>
  </si>
  <si>
    <t>16’6” x 6’3”</t>
  </si>
  <si>
    <t>18’6” x 6’3”</t>
  </si>
  <si>
    <t>20’6” x 6’3”</t>
  </si>
  <si>
    <t>Extra single door in the rear end</t>
  </si>
  <si>
    <t>CRAFTSMAN PACKAGE</t>
  </si>
  <si>
    <t>Single Dropped Door</t>
  </si>
  <si>
    <t>HIGH EAVE: 6'3" WIDE</t>
  </si>
  <si>
    <t>Extra single door in the rear gable</t>
  </si>
  <si>
    <t>Partition with Double Door</t>
  </si>
  <si>
    <t>HIGH EAVE PACKAGE</t>
  </si>
  <si>
    <t>STRATA: 6'3" WIDE</t>
  </si>
  <si>
    <t>Extra double door in the rear end</t>
  </si>
  <si>
    <t>STRATA PACKAGE</t>
  </si>
  <si>
    <t>GX 600 - 6'3" WIDE</t>
  </si>
  <si>
    <t>Aluminium frame, with drop doors
and Bar Capping</t>
  </si>
  <si>
    <t>Double
Roof
Vents</t>
  </si>
  <si>
    <t>Side 
Louvre</t>
  </si>
  <si>
    <t>4'5" x 6'3"</t>
  </si>
  <si>
    <t>6’5” x 6’3”</t>
  </si>
  <si>
    <t>Partition with Single Door</t>
  </si>
  <si>
    <t>EXTRAS</t>
  </si>
  <si>
    <t>Alloy</t>
  </si>
  <si>
    <r>
      <t xml:space="preserve">Coloured </t>
    </r>
    <r>
      <rPr>
        <sz val="6"/>
        <rFont val="Arial Narrow"/>
        <family val="2"/>
      </rPr>
      <t xml:space="preserve">  (extra)</t>
    </r>
  </si>
  <si>
    <t>KICK PLATES VENTED</t>
  </si>
  <si>
    <t>KICK PLATES PLAIN</t>
  </si>
  <si>
    <t>Extra DOUBLE ROOF VENT</t>
  </si>
  <si>
    <t>GX 600 PACKAGE</t>
  </si>
  <si>
    <t>At least one double roof vent</t>
  </si>
  <si>
    <t>Two 5 blade louvre</t>
  </si>
  <si>
    <t>One Bayliss MK 7 auto roof vent opener</t>
  </si>
  <si>
    <t>Integral gutters</t>
  </si>
  <si>
    <t>Two automatic louvre opener</t>
  </si>
  <si>
    <t>TITAN 600 - 6'3" WIDE</t>
  </si>
  <si>
    <t>Aluminium frame, 
Integral base with drop door(s),
 and Bar Capping</t>
  </si>
  <si>
    <t xml:space="preserve">10 Blade
Louvre </t>
  </si>
  <si>
    <t>4mm With
Toughened Glass</t>
  </si>
  <si>
    <t>With
6mm Twin wall
Polycarbonate</t>
  </si>
  <si>
    <t>TITAN 600 PACKAGE</t>
  </si>
  <si>
    <t xml:space="preserve">Integral aluminium base </t>
  </si>
  <si>
    <t>One 10 blade louvre</t>
  </si>
  <si>
    <t>Cantilevers on every bar</t>
  </si>
  <si>
    <t>Door Lock and handle</t>
  </si>
  <si>
    <t>Single
Roof
Vents</t>
  </si>
  <si>
    <t>With 
Toughened  
Glass</t>
  </si>
  <si>
    <t>THE EDGE 600 - 6'3" WIDE</t>
  </si>
  <si>
    <t>THE EDGE 600 comes as standard with:</t>
  </si>
  <si>
    <t>4mm thick Toughened Saftety Glass throughout</t>
  </si>
  <si>
    <t>6'3" FEATURED DWARF WALL</t>
  </si>
  <si>
    <t>Aluminium Frame</t>
  </si>
  <si>
    <t>With
Toughened Safety Glass</t>
  </si>
  <si>
    <t>WIDTH</t>
  </si>
  <si>
    <t>1912 mm</t>
  </si>
  <si>
    <t>The 6'3" wide featured Dwarf Wall is where
the eaves height is part brickwork
and the remainder aluminium and glazing.
The greenhouse fits into a 
dwarf wall height of 762mm 
and the single door
is then dropped into the wall opening to 
create a low threshold access</t>
  </si>
  <si>
    <t>DOOR WIDTH</t>
  </si>
  <si>
    <t>644 mm</t>
  </si>
  <si>
    <t>BRICK WALL HEIGHT</t>
  </si>
  <si>
    <t>762 mm</t>
  </si>
  <si>
    <t>EAVES HEIGHT</t>
  </si>
  <si>
    <t>1492 mm</t>
  </si>
  <si>
    <t>RIDGE HEIGHT</t>
  </si>
  <si>
    <t>2515 mm</t>
  </si>
  <si>
    <t>ANY GREENHOUSE CAN BE CUSTOMISED 
TO GO ON A  DWARF WALL</t>
  </si>
  <si>
    <t>You specify your precise brick and eaves height.  
Elite adjust the greenhouse or lean-to from our comprehensive range to your exact requirements.
Please note: The width or pitch of the roof cannot be altered.  
Elite will supply a detailed base plan upon receipt of order.
Please contact the office for a price</t>
  </si>
  <si>
    <t>THYME 6 - 6'3" WIDE</t>
  </si>
  <si>
    <t>INTEGRAL BASE</t>
  </si>
  <si>
    <t>Bar 
Capping</t>
  </si>
  <si>
    <t>DWARF WALL</t>
  </si>
  <si>
    <t>VANTAGE: 7'5" WIDE</t>
  </si>
  <si>
    <t>4’5” x 7’5”</t>
  </si>
  <si>
    <t>6’5” x 7’5”</t>
  </si>
  <si>
    <t>8’5” x 7’5”</t>
  </si>
  <si>
    <t>10’5” x 7’5”</t>
  </si>
  <si>
    <t>12’6” x 7’5”</t>
  </si>
  <si>
    <t>14’6” x 7’5”</t>
  </si>
  <si>
    <t>16’6” x 7’5”</t>
  </si>
  <si>
    <t>18’6” x 7’5”</t>
  </si>
  <si>
    <t>20’7” x 7’5”</t>
  </si>
  <si>
    <t>Partition with double door</t>
  </si>
  <si>
    <t>VANTAGE PACKAGE</t>
  </si>
  <si>
    <t>Diamond staging to length - 7 slat</t>
  </si>
  <si>
    <t>TITAN 700 - 7'5" WIDE</t>
  </si>
  <si>
    <t>With
4mm Toughened Glass</t>
  </si>
  <si>
    <t>TITAN 700 PACKAGE</t>
  </si>
  <si>
    <t>With 
Toughened 
Glass</t>
  </si>
  <si>
    <t>BELMONT: 8'5" WIDE</t>
  </si>
  <si>
    <t>4’5” x 8’5”</t>
  </si>
  <si>
    <t>6’5” x 8’5”</t>
  </si>
  <si>
    <t>8’5” x 8’5”</t>
  </si>
  <si>
    <t>10’5” x 8’5”</t>
  </si>
  <si>
    <t>12’6” x 8’5”</t>
  </si>
  <si>
    <t>14’6” x 8’5”</t>
  </si>
  <si>
    <t>16’6” x 8’5”</t>
  </si>
  <si>
    <t>18’6” x 8’5”</t>
  </si>
  <si>
    <t>20’6” x 8’5”</t>
  </si>
  <si>
    <t>Extra door making double, 
or extra single door</t>
  </si>
  <si>
    <t>BELMONT PACKAGE</t>
  </si>
  <si>
    <t>GX 800 - 8'5" WIDE</t>
  </si>
  <si>
    <t>Partition with Double door</t>
  </si>
  <si>
    <t>Coloured   (extra)</t>
  </si>
  <si>
    <t>GX 800 PACKAGE</t>
  </si>
  <si>
    <t>TITAN 800 - 8'5" WIDE</t>
  </si>
  <si>
    <t>TITAN 800 PACKAGE</t>
  </si>
  <si>
    <t>THE EDGE 800 - 8'5" WIDE</t>
  </si>
  <si>
    <t>4mm Toughened
 Safety Glass
(6mm  Polycarbonate Roof)</t>
  </si>
  <si>
    <t>THE EDGE 800 comes as standard with:</t>
  </si>
  <si>
    <t xml:space="preserve">4mm thick Toughened Saftety Glass throughout </t>
  </si>
  <si>
    <t>(6mm Polycarbonate in the roof only of The Edge 800)</t>
  </si>
  <si>
    <t>8'5" FEATURED DWARF WALL</t>
  </si>
  <si>
    <t>2570 mm</t>
  </si>
  <si>
    <t>The 8'5"" wide featured Dwarf Wall is where
the eaves height is part brickwork
and the remainder aluminium and glazing.
The greenhouse fits into a 
dwarf wall height of 762mm 
and the double doors
are then dropped into the wall opening to 
create a low threshold access</t>
  </si>
  <si>
    <t>955 mm</t>
  </si>
  <si>
    <t>1662 mm</t>
  </si>
  <si>
    <t>2728 mm</t>
  </si>
  <si>
    <t>THYME 8 - 8'5" WIDE</t>
  </si>
  <si>
    <t>18’5” x 8’5”</t>
  </si>
  <si>
    <t>20’5” x 8’5”</t>
  </si>
  <si>
    <t>ZENITH 800 - 8'5" WIDE</t>
  </si>
  <si>
    <t>9'6" X 8'5"</t>
  </si>
  <si>
    <t>12'7" X 8'5"</t>
  </si>
  <si>
    <t>15'7" X 8'5"</t>
  </si>
  <si>
    <t>18'8" X 8'5"</t>
  </si>
  <si>
    <t>ZENITH 800 models come as standard with:</t>
  </si>
  <si>
    <t>Double Doors with ground level access</t>
  </si>
  <si>
    <t>Integral Aluminium Base</t>
  </si>
  <si>
    <t>One 10 Blade louvre vent</t>
  </si>
  <si>
    <t>At least two roof vent</t>
  </si>
  <si>
    <t>Automatic Roof Vents Openers on every roof vent</t>
  </si>
  <si>
    <t>Crestings and Finials</t>
  </si>
  <si>
    <t>Extra wide gutter including Rainwater Kit</t>
  </si>
  <si>
    <t>Door Handle and Door Lock with Key</t>
  </si>
  <si>
    <t>Canopy Seals</t>
  </si>
  <si>
    <t>SUPREME - 10'5" WIDE</t>
  </si>
  <si>
    <t>BASIC MODEL
OPTIONS</t>
  </si>
  <si>
    <t>Aluminium frame with Double Door</t>
  </si>
  <si>
    <t>Frame</t>
  </si>
  <si>
    <t>Base</t>
  </si>
  <si>
    <t>BIB with dropped Door</t>
  </si>
  <si>
    <t>4’5” x10’5”</t>
  </si>
  <si>
    <t>6’5” x 10’5”</t>
  </si>
  <si>
    <t>8’5” x 10’5”</t>
  </si>
  <si>
    <t>10’5” x 10’5”</t>
  </si>
  <si>
    <t>12’6” x10’5”</t>
  </si>
  <si>
    <t>14’6” x 10’5”</t>
  </si>
  <si>
    <t>16’6” x 10’5”</t>
  </si>
  <si>
    <t>18’6” x 10’5”</t>
  </si>
  <si>
    <t>20’6” x 10’5”</t>
  </si>
  <si>
    <t>Double door in the rear end</t>
  </si>
  <si>
    <t>CLASSIQUE - 12'5" WIDE</t>
  </si>
  <si>
    <t>4’5” x 12’5”</t>
  </si>
  <si>
    <t>6’5” x 12’5”</t>
  </si>
  <si>
    <t>8’5” x 12’5”</t>
  </si>
  <si>
    <t>10’5” x 12’5”</t>
  </si>
  <si>
    <t>12’6” x12’5”</t>
  </si>
  <si>
    <t>14’6” x 12’5”</t>
  </si>
  <si>
    <t>16’6” x 12’5”</t>
  </si>
  <si>
    <t>18’6” x 12’5”</t>
  </si>
  <si>
    <t>20’6” x 12’5”</t>
  </si>
  <si>
    <t>BASE INFO FOR SUPREME AND CLASSIQUE</t>
  </si>
  <si>
    <t>As an optional extra, Elite offer an integral base with dropped double doors</t>
  </si>
  <si>
    <t xml:space="preserve">Alternatively build a brick base to the exact specification
As an optional extra the double doors can be dropped into the brick base  </t>
  </si>
  <si>
    <t>TITAN 1000 - 10'5" WIDE</t>
  </si>
  <si>
    <t>Aluminium frame, 
with Double Doors
 and Bar Capping</t>
  </si>
  <si>
    <t>Integral Base
with Dropped Doors</t>
  </si>
  <si>
    <t>Double
Doors</t>
  </si>
  <si>
    <t>BASE INFO</t>
  </si>
  <si>
    <t xml:space="preserve">Alternatively build a brick base to the exact specification.  
As an optional extra the double doors can be dropped into the brick base </t>
  </si>
  <si>
    <t>TITAN 1200 - 12'5" WIDE</t>
  </si>
  <si>
    <t>SMALL BUILDINGS</t>
  </si>
  <si>
    <t>EASY GROW: 
2'3" Wide</t>
  </si>
  <si>
    <t>Aluminium frame</t>
  </si>
  <si>
    <t>No of
Doors</t>
  </si>
  <si>
    <t>Separate 
Base 
Plinth</t>
  </si>
  <si>
    <t>4’5” x 2’3”</t>
  </si>
  <si>
    <t>1 Single</t>
  </si>
  <si>
    <t>6’5” x 2’3”</t>
  </si>
  <si>
    <t>8’5” x 2’3”</t>
  </si>
  <si>
    <t>1 Double</t>
  </si>
  <si>
    <t>10’6” x 2’3”</t>
  </si>
  <si>
    <t>2 Single</t>
  </si>
  <si>
    <t>12’6” x 2’3”</t>
  </si>
  <si>
    <t>BASE INFO FOR THE EASYGROW</t>
  </si>
  <si>
    <t>Flat Cills are available</t>
  </si>
  <si>
    <t xml:space="preserve">As an optional extra, Elite offer an 5" tall separate aluminium base.  </t>
  </si>
  <si>
    <t xml:space="preserve">The door(s) can be dropped into the aluminium or brick base </t>
  </si>
  <si>
    <t>Alternativley build a brick base to the exact specification</t>
  </si>
  <si>
    <t>Single Door</t>
  </si>
  <si>
    <t>Double Doors</t>
  </si>
  <si>
    <t>WINDOW 
GARDEN</t>
  </si>
  <si>
    <t>Extra Tray</t>
  </si>
  <si>
    <t>Extra 
Tray</t>
  </si>
  <si>
    <t>Bar
Capping</t>
  </si>
  <si>
    <t>3'10"</t>
  </si>
  <si>
    <t>WINDSOR Lean to</t>
  </si>
  <si>
    <t>Aluminium Frame with Single Door</t>
  </si>
  <si>
    <t>Separate Base Plinth</t>
  </si>
  <si>
    <t>4’5” x 4’4”</t>
  </si>
  <si>
    <t>6’5” x 4’4”</t>
  </si>
  <si>
    <t>8’5” x 4’4”</t>
  </si>
  <si>
    <t>10’5” x 4’4”</t>
  </si>
  <si>
    <t>12’6” x 4’4”</t>
  </si>
  <si>
    <t>14’6” x 4’4”</t>
  </si>
  <si>
    <t>16’6” x 4’4”</t>
  </si>
  <si>
    <t>18’6” x 4’4”</t>
  </si>
  <si>
    <t>20’6” x 4’4”</t>
  </si>
  <si>
    <t>Extra single door</t>
  </si>
  <si>
    <t>BASE INFO FOR THE WINDSOR</t>
  </si>
  <si>
    <t>WINDSOR PACKAGE</t>
  </si>
  <si>
    <t xml:space="preserve">Separate 5" Aluminium Base </t>
  </si>
  <si>
    <t>Lean-to rainwater collection kit</t>
  </si>
  <si>
    <t>With 
Toughend 
Glass</t>
  </si>
  <si>
    <t>GREEN
ONLY</t>
  </si>
  <si>
    <t>ALL OTHER
ELITE COLOURS</t>
  </si>
  <si>
    <t>6'5" x 4'4"</t>
  </si>
  <si>
    <t>8'5" x 4'4"</t>
  </si>
  <si>
    <t>10'5" x 4'4"</t>
  </si>
  <si>
    <t>KENSINGTON 4 LEAN TO - 4'5" WIDE</t>
  </si>
  <si>
    <t>6’5” x 4’5”</t>
  </si>
  <si>
    <t>8’5” x 4’5”</t>
  </si>
  <si>
    <t>10’5” x 4’5”</t>
  </si>
  <si>
    <t>12’6” x 4’5”</t>
  </si>
  <si>
    <t>14’6” x 4’5”</t>
  </si>
  <si>
    <t>16’6” x 4’5”</t>
  </si>
  <si>
    <t>18’6” x 4’5”</t>
  </si>
  <si>
    <t>20’6” x 4’5”</t>
  </si>
  <si>
    <t>Extra door making double
or extra single door</t>
  </si>
  <si>
    <t>Partition with Single door</t>
  </si>
  <si>
    <t>KENSINGTON 6 LEAN TO - 6'5" WIDE</t>
  </si>
  <si>
    <t>6’5” x 6’5”</t>
  </si>
  <si>
    <t>8’5” x 6’5”</t>
  </si>
  <si>
    <t>10’5” x 6’5”</t>
  </si>
  <si>
    <t>12’6” x 6’5”</t>
  </si>
  <si>
    <t>14’6” x 6’5”</t>
  </si>
  <si>
    <t>16’6” x 6’5”</t>
  </si>
  <si>
    <t>18’6” x 6’5”</t>
  </si>
  <si>
    <t>20’6” x 6’5”</t>
  </si>
  <si>
    <t>BASE INFO FOR THE KENSINGTON 4' &amp; 6'</t>
  </si>
  <si>
    <t>As an optional extra, Elite offer an 5" tall separate aluminium base</t>
  </si>
  <si>
    <t>Please advise door position when ordering a Lean-to</t>
  </si>
  <si>
    <t>TITAN K800 LEAN TO - 8'5" WIDE</t>
  </si>
  <si>
    <t>K800</t>
  </si>
  <si>
    <t>Aluminium Frame
 with Double Doors</t>
  </si>
  <si>
    <t>Base with 
Dropped Door</t>
  </si>
  <si>
    <t>Integral Base with Dropped Door</t>
  </si>
  <si>
    <t>BASE INFO FOR TITAN K800 LEAN TO</t>
  </si>
  <si>
    <t xml:space="preserve">Built with flat cills, no base is required </t>
  </si>
  <si>
    <t>If you do require a base as an optional extra, Elite offer an integral base with dropped doors</t>
  </si>
  <si>
    <t>K800 Lean to comes as standard with:</t>
  </si>
  <si>
    <t>Tall Double Door - front, or gable position - Please advise the door position</t>
  </si>
  <si>
    <t>1 - 5 Blade Louvre</t>
  </si>
  <si>
    <t>At least 1 Roof Vent</t>
  </si>
  <si>
    <t>Door Lock &amp; Handle</t>
  </si>
  <si>
    <t>1 - 8' Long Diamond Shelf</t>
  </si>
  <si>
    <t>High Tensile Nuts &amp; Bolts</t>
  </si>
  <si>
    <t>ACCESSORIES</t>
  </si>
  <si>
    <t>ALLOY</t>
  </si>
  <si>
    <t>Dark Green
Only (extra)</t>
  </si>
  <si>
    <t>All Other Elite
Colours (extra)</t>
  </si>
  <si>
    <t>MANUAL VENTS</t>
  </si>
  <si>
    <t>QTY</t>
  </si>
  <si>
    <t>Roof Vent</t>
  </si>
  <si>
    <t>5 Blade Louvre Frame Only</t>
  </si>
  <si>
    <t>5 Blade Louvre with Toughened Safety Glass</t>
  </si>
  <si>
    <t>5 Blade Louvre with 4mm Polycarbonate</t>
  </si>
  <si>
    <t>5 Blade Louvre with Aluminium Blades</t>
  </si>
  <si>
    <t>10 Blade Louvre Frame Only</t>
  </si>
  <si>
    <t>10 Blade Louvre with Toughened Safety Glass</t>
  </si>
  <si>
    <t>10 Blade Louvre with 4mm Polycarbonate</t>
  </si>
  <si>
    <t>10 Blade Louvre with Aluminium Blades</t>
  </si>
  <si>
    <t>AUTOMATION</t>
  </si>
  <si>
    <t xml:space="preserve">Elite Automatic Roof Vent Opener </t>
  </si>
  <si>
    <t>Bayliss MK 7 Automatic Roof Vent</t>
  </si>
  <si>
    <t>Bayliss XL Automatic Roof Vent</t>
  </si>
  <si>
    <t>Louvre Automatic Side Vent (Automatic Only)</t>
  </si>
  <si>
    <t>Spare Cylinder for Elite Opener</t>
  </si>
  <si>
    <t>Spare Cylinder for Bayliss MK7</t>
  </si>
  <si>
    <t>Spare Cylinder for Bayliss XL</t>
  </si>
  <si>
    <t>RAINWATER COLLECTION</t>
  </si>
  <si>
    <t>Standard Rainwater Kit</t>
  </si>
  <si>
    <t>Lean-to Rainwater Kit</t>
  </si>
  <si>
    <t>Rainwater Kit to One Gutter - Up to 8' wide greenhouse</t>
  </si>
  <si>
    <t>Rainwater Kit to One Gutter - Up to 12' wide greenhouse</t>
  </si>
  <si>
    <t>P' Clip &amp; Fitting</t>
  </si>
  <si>
    <t>Stop End</t>
  </si>
  <si>
    <t>Straight Connector</t>
  </si>
  <si>
    <t>Swept Tee</t>
  </si>
  <si>
    <t>Waste Pipe - 1m</t>
  </si>
  <si>
    <t>Waste Pipe - 3m</t>
  </si>
  <si>
    <t>210 Litre Water Barrel</t>
  </si>
  <si>
    <t>210 Litre Water Barrel Stand</t>
  </si>
  <si>
    <t>100 Litre Water Barrel</t>
  </si>
  <si>
    <t>100 Litre Water Barrel Stand</t>
  </si>
  <si>
    <t>Spare Tap</t>
  </si>
  <si>
    <t>Drippa Bag</t>
  </si>
  <si>
    <t>Rain Gauge</t>
  </si>
  <si>
    <t>DIAMOND STAGING / SHELVING</t>
  </si>
  <si>
    <t>Diamond 8" Wide - 2 Slat Shelf - 4' Long</t>
  </si>
  <si>
    <t>Diamond 8" Wide - 2 Slat Shelf - 6' Long</t>
  </si>
  <si>
    <t xml:space="preserve">Diamond 8" Wide - 2 Slat Shelf - 8' Long </t>
  </si>
  <si>
    <t>Diamond 11" Wide - 3 Slat Staging - 4' Long</t>
  </si>
  <si>
    <t>Diamond 11" Wide - 3 Slat Staging - 6' Long</t>
  </si>
  <si>
    <t>Diamond 11" Wide - 3 Slat Staging - 8' Long</t>
  </si>
  <si>
    <t>Diamond 19" Wide - 5 Slat Staging - 4' Long</t>
  </si>
  <si>
    <t>Diamond 19" Wide - 5 Slat Staging - 6' Long</t>
  </si>
  <si>
    <t>Diamond 19" Wide - 5 Slat Staging - 8' Long</t>
  </si>
  <si>
    <t>Diamond 26" Wide - 7 Slat Staging - 4' Long</t>
  </si>
  <si>
    <t>Diamond 26" Wide - 7 Slat Staging - 6' Long</t>
  </si>
  <si>
    <t>Diamond 26" Wide - 7 Slat Staging - 8' Long</t>
  </si>
  <si>
    <t>Independent 10" Wide Shelf Brackets</t>
  </si>
  <si>
    <t>MODULAR STAGING</t>
  </si>
  <si>
    <t>1 Bay</t>
  </si>
  <si>
    <t>2 Bay</t>
  </si>
  <si>
    <t>3 Bay</t>
  </si>
  <si>
    <t>4 Bay</t>
  </si>
  <si>
    <t>5 Bay</t>
  </si>
  <si>
    <t>6 Bay</t>
  </si>
  <si>
    <t>7 Bay</t>
  </si>
  <si>
    <t>1'11"</t>
  </si>
  <si>
    <t>5'9"</t>
  </si>
  <si>
    <t>7'8"</t>
  </si>
  <si>
    <t>9'6"</t>
  </si>
  <si>
    <t>11'5"</t>
  </si>
  <si>
    <t>13'4"</t>
  </si>
  <si>
    <t>12" Wide Modular Staging - Double Tier - 2" Deep  Alloy</t>
  </si>
  <si>
    <t>GREEN ONLY (extra)</t>
  </si>
  <si>
    <t>All OTHER ELITE COLOURS (extra)</t>
  </si>
  <si>
    <t>12" Wide Modular Staging - Triple Tier - 2" Deep   Alloy</t>
  </si>
  <si>
    <t>18" Wide Modular Staging - Double Tier - 1" Deep   Alloy</t>
  </si>
  <si>
    <t>20" Wide Modular Staging - Double Tier - 2" Deep  Alloy</t>
  </si>
  <si>
    <t>20" Wide Modular Staging - Triple Tier - 2" Deep   Alloy</t>
  </si>
  <si>
    <t>1'8"</t>
  </si>
  <si>
    <t>3'4"</t>
  </si>
  <si>
    <t>5'0"</t>
  </si>
  <si>
    <t>6'8"</t>
  </si>
  <si>
    <t>8'4"</t>
  </si>
  <si>
    <t>10'0"</t>
  </si>
  <si>
    <t>11'8"</t>
  </si>
  <si>
    <t>23" Wide Modular Staging - Double Tier - 2" Deep   Alloy</t>
  </si>
  <si>
    <t xml:space="preserve">23" Wide Modular Staging - Triple Tier - 2" Deep  Alloy </t>
  </si>
  <si>
    <t>SEED FRAMES</t>
  </si>
  <si>
    <t>Seed Tray Frame - 3 Tier - 6 Trays</t>
  </si>
  <si>
    <t>Seed Tray Frame - 3 Tier - 9 Trays</t>
  </si>
  <si>
    <t>Seed Tray Frame - 3 Tier - 12 Trays</t>
  </si>
  <si>
    <t>Seed Tray Frame - 5 Tier - 15 Trays</t>
  </si>
  <si>
    <t xml:space="preserve">WORK BENCHES </t>
  </si>
  <si>
    <t>Potting Bench</t>
  </si>
  <si>
    <t>All Slatted Bench</t>
  </si>
  <si>
    <t>Handy Rack Inc 5 "S" Hooks</t>
  </si>
  <si>
    <t>Potting Tidy - Green</t>
  </si>
  <si>
    <t>Grow bag Tray</t>
  </si>
  <si>
    <t>Greenhouse Bin Seat</t>
  </si>
  <si>
    <t>Leaf Eazi</t>
  </si>
  <si>
    <t>BASE MATERIALS</t>
  </si>
  <si>
    <t xml:space="preserve">Brick Base Anchor Kit </t>
  </si>
  <si>
    <t xml:space="preserve">Long Angle Brackets </t>
  </si>
  <si>
    <t xml:space="preserve">Base Legs </t>
  </si>
  <si>
    <t>CANTILEVERS</t>
  </si>
  <si>
    <t>12" Long</t>
  </si>
  <si>
    <t>24" Long</t>
  </si>
  <si>
    <t>36" Long</t>
  </si>
  <si>
    <t>HEATERS</t>
  </si>
  <si>
    <t>Electric Slimline</t>
  </si>
  <si>
    <t>Paraffin - Super Warm 5</t>
  </si>
  <si>
    <t>Gas - Blue Flame - 1.9KW</t>
  </si>
  <si>
    <t>CRESTINGS &amp; FINIALS</t>
  </si>
  <si>
    <t>Crestings &amp; Finials - 4' Long</t>
  </si>
  <si>
    <t>Crestings &amp; Finials - 6' Long</t>
  </si>
  <si>
    <t>Crestings &amp; Finials - 8' Long</t>
  </si>
  <si>
    <t>Crestings &amp; Finials - 10' Long</t>
  </si>
  <si>
    <t>Crestings &amp; Finials - 12' Long</t>
  </si>
  <si>
    <t>Crestings &amp; Finials - 14' Long</t>
  </si>
  <si>
    <t>Crestings &amp; Finials - 16' Long</t>
  </si>
  <si>
    <t>Crestings &amp; Finials - 18' Long</t>
  </si>
  <si>
    <t>Crestings &amp; Finials - 20' Long</t>
  </si>
  <si>
    <t>INSULATION &amp; SHADING</t>
  </si>
  <si>
    <t>Netting - Inc 30 Lining Hooks Clips</t>
  </si>
  <si>
    <t>Bubble Plastic - Inc 30 Lining Hooks Clips</t>
  </si>
  <si>
    <t xml:space="preserve">Plastic Hooks </t>
  </si>
  <si>
    <t>Insulation Shading Clips</t>
  </si>
  <si>
    <t xml:space="preserve">Spacers </t>
  </si>
  <si>
    <t xml:space="preserve">Lining Hooks </t>
  </si>
  <si>
    <t>THERMOMETERS</t>
  </si>
  <si>
    <t>ETI Soil Probe Thermometer</t>
  </si>
  <si>
    <t>Digital Thermometer - Green / White</t>
  </si>
  <si>
    <t>SOIL BED DIVIDER</t>
  </si>
  <si>
    <t>Soil Bed Divider - 4' Long</t>
  </si>
  <si>
    <t>Soil Bed Divider - 6' Long</t>
  </si>
  <si>
    <t>Soil Bed Divider - 8' Long</t>
  </si>
  <si>
    <t>Soil Bed Divider - 10' Long</t>
  </si>
  <si>
    <t>Soil Bed Divider - 12' Long</t>
  </si>
  <si>
    <t>GLAZING MATERIALS</t>
  </si>
  <si>
    <t>Mastic Bead 150' Grey</t>
  </si>
  <si>
    <t>Mastic Bead 200' Grey</t>
  </si>
  <si>
    <t>Neoprene Bead 50' Grey/Black</t>
  </si>
  <si>
    <t>Neoprene Bead 100' Grey/Black</t>
  </si>
  <si>
    <t>Silicone White/Black/Clear</t>
  </si>
  <si>
    <t>Skelton Gun</t>
  </si>
  <si>
    <t>Rubber Draught Excluder Black</t>
  </si>
  <si>
    <t>Brush Draught Excluder (including plastic case)</t>
  </si>
  <si>
    <t>Muntin 24" Black/White/Green/Graphite</t>
  </si>
  <si>
    <t>Roof Spacer 24" Black/White/Green/Graphite</t>
  </si>
  <si>
    <t>FLOOR MATTING</t>
  </si>
  <si>
    <t xml:space="preserve">Floor Matting 24" Wide x 4' Long </t>
  </si>
  <si>
    <t>Floor Matting 24" Wide x 6' Long</t>
  </si>
  <si>
    <t>Floor Matting 24" Wide x 8' Long</t>
  </si>
  <si>
    <t>Floor Matting 36" Wide x 4' Long</t>
  </si>
  <si>
    <t>Floor Matting 36" Wide x 6' Long</t>
  </si>
  <si>
    <t>Floor Matting 36" Wide x 8' Long</t>
  </si>
  <si>
    <t>Garden Track</t>
  </si>
  <si>
    <t>SMALL FITTINGS</t>
  </si>
  <si>
    <t>Small Door Wheel - 28mm Diameter</t>
  </si>
  <si>
    <t>Large Door Wheel - 32mm Diameter</t>
  </si>
  <si>
    <t>Full Head Nuts &amp; Bolts - 11mm Long</t>
  </si>
  <si>
    <t>Full Head Nuts &amp; Bolts - 22mm Long</t>
  </si>
  <si>
    <t>Crop Head Nuts &amp; Bolts - 11mm Long</t>
  </si>
  <si>
    <t>Crop Head Nuts &amp; Bolts - 22mm Long</t>
  </si>
  <si>
    <t>Wire Clips</t>
  </si>
  <si>
    <t>Spring Clips</t>
  </si>
  <si>
    <t>Overlap Clips</t>
  </si>
  <si>
    <t>Pre-formed Overlap Clips</t>
  </si>
  <si>
    <t>Repair Pack</t>
  </si>
  <si>
    <t>Wall Straightener</t>
  </si>
  <si>
    <t>Grow Hooks</t>
  </si>
  <si>
    <t>Instruction Booklet</t>
  </si>
  <si>
    <t>Door Lock Including Cam and Lock</t>
  </si>
  <si>
    <t>Bar Capping Screw (11 colours)</t>
  </si>
  <si>
    <t>Nut Caps - Black/White/Green/Graphite</t>
  </si>
  <si>
    <r>
      <t>2’3” x 4’3”</t>
    </r>
    <r>
      <rPr>
        <sz val="7.5"/>
        <rFont val="Arial Narrow"/>
        <family val="2"/>
      </rPr>
      <t xml:space="preserve">
</t>
    </r>
    <r>
      <rPr>
        <sz val="6"/>
        <color indexed="10"/>
        <rFont val="Arial Narrow"/>
        <family val="2"/>
      </rPr>
      <t>NOT FREE STANDING</t>
    </r>
  </si>
  <si>
    <t>Two Hinge Roof Vents (Additional hinge vents can not be purchased)</t>
  </si>
  <si>
    <t>Please advise door position when ordering The Edge</t>
  </si>
  <si>
    <r>
      <t>2’3” x 5’3”</t>
    </r>
    <r>
      <rPr>
        <sz val="7.5"/>
        <rFont val="Arial Narrow"/>
        <family val="2"/>
      </rPr>
      <t xml:space="preserve">
</t>
    </r>
    <r>
      <rPr>
        <sz val="6"/>
        <color indexed="49"/>
        <rFont val="Arial Narrow"/>
        <family val="2"/>
      </rPr>
      <t>NOT FREE STANDING</t>
    </r>
  </si>
  <si>
    <r>
      <t>2’3” x 6’3”</t>
    </r>
    <r>
      <rPr>
        <sz val="7.5"/>
        <rFont val="Arial Narrow"/>
        <family val="2"/>
      </rPr>
      <t xml:space="preserve">
</t>
    </r>
    <r>
      <rPr>
        <sz val="6"/>
        <color indexed="17"/>
        <rFont val="Arial Narrow"/>
        <family val="2"/>
      </rPr>
      <t>NOT FREE STANDING</t>
    </r>
  </si>
  <si>
    <r>
      <t>2’3” x 7’5”</t>
    </r>
    <r>
      <rPr>
        <sz val="7.5"/>
        <rFont val="Arial Narrow"/>
        <family val="2"/>
      </rPr>
      <t xml:space="preserve">
</t>
    </r>
    <r>
      <rPr>
        <sz val="6"/>
        <color indexed="40"/>
        <rFont val="Arial Narrow"/>
        <family val="2"/>
      </rPr>
      <t>NOT FREE STANDING</t>
    </r>
  </si>
  <si>
    <r>
      <t>2’5” x 8’5”</t>
    </r>
    <r>
      <rPr>
        <sz val="7.5"/>
        <rFont val="Arial Narrow"/>
        <family val="2"/>
      </rPr>
      <t xml:space="preserve">
</t>
    </r>
    <r>
      <rPr>
        <sz val="6"/>
        <color indexed="36"/>
        <rFont val="Arial Narrow"/>
        <family val="2"/>
      </rPr>
      <t>NOT FREE STANDING</t>
    </r>
  </si>
  <si>
    <r>
      <t xml:space="preserve">UPGRADE - </t>
    </r>
    <r>
      <rPr>
        <sz val="8"/>
        <color indexed="9"/>
        <rFont val="Arial Narrow"/>
        <family val="2"/>
      </rPr>
      <t>(EXTRA)</t>
    </r>
  </si>
  <si>
    <r>
      <t>Swivel Bend 90</t>
    </r>
    <r>
      <rPr>
        <sz val="10"/>
        <color indexed="8"/>
        <rFont val="Calibri"/>
        <family val="2"/>
      </rPr>
      <t>°</t>
    </r>
    <r>
      <rPr>
        <sz val="10"/>
        <color indexed="8"/>
        <rFont val="Arial Narrow"/>
        <family val="2"/>
      </rPr>
      <t xml:space="preserve"> Single Collar</t>
    </r>
  </si>
  <si>
    <r>
      <t>Knuckle Bend 90</t>
    </r>
    <r>
      <rPr>
        <sz val="10"/>
        <color indexed="8"/>
        <rFont val="Calibri"/>
        <family val="2"/>
      </rPr>
      <t>°</t>
    </r>
    <r>
      <rPr>
        <sz val="10"/>
        <color indexed="8"/>
        <rFont val="Arial Narrow"/>
        <family val="2"/>
      </rPr>
      <t xml:space="preserve"> Double Collar</t>
    </r>
  </si>
  <si>
    <r>
      <t>Obtuse Bend 45</t>
    </r>
    <r>
      <rPr>
        <sz val="10"/>
        <color indexed="8"/>
        <rFont val="Calibri"/>
        <family val="2"/>
      </rPr>
      <t>°</t>
    </r>
    <r>
      <rPr>
        <sz val="10"/>
        <color indexed="8"/>
        <rFont val="Arial Narrow"/>
        <family val="2"/>
      </rPr>
      <t xml:space="preserve"> Double Collar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</si>
</sst>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6" formatCode="&quot;£&quot;#,##0;[Red]\-&quot;£&quot;#,##0"/>
    <numFmt numFmtId="164" formatCode="&quot;£&quot;#,##0"/>
    <numFmt numFmtId="165" formatCode="&quot;£&quot;#,##0.00"/>
  </numFmts>
  <fonts count="78" x14ac:knownFonts="1">
    <font>
      <sz val="11"/>
      <color theme="1"/>
      <name val="Calibri"/>
      <family val="2"/>
      <scheme val="minor"/>
    </font>
    <font>
      <b/>
      <sz val="36"/>
      <name val="Arial Narrow"/>
      <family val="2"/>
    </font>
    <font>
      <b/>
      <sz val="26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sz val="7.5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b/>
      <sz val="30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sz val="34"/>
      <name val="Arial Narrow"/>
      <family val="2"/>
    </font>
    <font>
      <b/>
      <sz val="20"/>
      <name val="Arial Narrow"/>
      <family val="2"/>
    </font>
    <font>
      <sz val="11"/>
      <name val="Calibri"/>
      <family val="2"/>
      <scheme val="minor"/>
    </font>
    <font>
      <b/>
      <sz val="15"/>
      <color rgb="FFFF0000"/>
      <name val="Arial Narrow"/>
      <family val="2"/>
    </font>
    <font>
      <sz val="10"/>
      <color indexed="9"/>
      <name val="Arial Narrow"/>
      <family val="2"/>
    </font>
    <font>
      <sz val="6"/>
      <color indexed="10"/>
      <name val="Arial Narrow"/>
      <family val="2"/>
    </font>
    <font>
      <sz val="12"/>
      <color indexed="9"/>
      <name val="Arial Narrow"/>
      <family val="2"/>
    </font>
    <font>
      <sz val="12"/>
      <color theme="0"/>
      <name val="Arial Narrow"/>
      <family val="2"/>
    </font>
    <font>
      <b/>
      <sz val="20"/>
      <color indexed="9"/>
      <name val="Arial Narrow"/>
      <family val="2"/>
    </font>
    <font>
      <sz val="16"/>
      <color indexed="9"/>
      <name val="Arial Narrow"/>
      <family val="2"/>
    </font>
    <font>
      <sz val="14"/>
      <color indexed="9"/>
      <name val="Arial Narrow"/>
      <family val="2"/>
    </font>
    <font>
      <sz val="10"/>
      <color theme="0"/>
      <name val="Arial Narrow"/>
      <family val="2"/>
    </font>
    <font>
      <sz val="25"/>
      <color rgb="FFFF0000"/>
      <name val="Arial Narrow"/>
      <family val="2"/>
    </font>
    <font>
      <b/>
      <sz val="15"/>
      <color theme="8"/>
      <name val="Arial Narrow"/>
      <family val="2"/>
    </font>
    <font>
      <sz val="6"/>
      <color indexed="49"/>
      <name val="Arial Narrow"/>
      <family val="2"/>
    </font>
    <font>
      <b/>
      <sz val="15"/>
      <color rgb="FF00B050"/>
      <name val="Arial Narrow"/>
      <family val="2"/>
    </font>
    <font>
      <sz val="6"/>
      <color indexed="17"/>
      <name val="Arial Narrow"/>
      <family val="2"/>
    </font>
    <font>
      <b/>
      <sz val="20"/>
      <color theme="0"/>
      <name val="Arial Narrow"/>
      <family val="2"/>
    </font>
    <font>
      <sz val="12"/>
      <color rgb="FF006600"/>
      <name val="Arial Narrow"/>
      <family val="2"/>
    </font>
    <font>
      <sz val="12"/>
      <color indexed="17"/>
      <name val="Arial Narrow"/>
      <family val="2"/>
    </font>
    <font>
      <b/>
      <sz val="15"/>
      <color theme="7" tint="-0.499984740745262"/>
      <name val="Arial Narrow"/>
      <family val="2"/>
    </font>
    <font>
      <sz val="25"/>
      <color rgb="FF00B050"/>
      <name val="Arial Narrow"/>
      <family val="2"/>
    </font>
    <font>
      <sz val="10"/>
      <color theme="0"/>
      <name val="Arial"/>
      <family val="2"/>
    </font>
    <font>
      <sz val="10"/>
      <color theme="6" tint="-0.499984740745262"/>
      <name val="Arial"/>
      <family val="2"/>
    </font>
    <font>
      <b/>
      <sz val="18"/>
      <color rgb="FF00B050"/>
      <name val="Arial Narrow"/>
      <family val="2"/>
    </font>
    <font>
      <b/>
      <sz val="36"/>
      <color indexed="8"/>
      <name val="Arial Narrow"/>
      <family val="2"/>
    </font>
    <font>
      <b/>
      <sz val="16"/>
      <color theme="0"/>
      <name val="Arial Narrow"/>
      <family val="2"/>
    </font>
    <font>
      <b/>
      <sz val="15"/>
      <color rgb="FF00B0F0"/>
      <name val="Arial Narrow"/>
      <family val="2"/>
    </font>
    <font>
      <sz val="6"/>
      <color indexed="40"/>
      <name val="Arial Narrow"/>
      <family val="2"/>
    </font>
    <font>
      <b/>
      <sz val="16"/>
      <color theme="7" tint="-0.249977111117893"/>
      <name val="Arial Narrow"/>
      <family val="2"/>
    </font>
    <font>
      <sz val="6"/>
      <color indexed="36"/>
      <name val="Arial Narrow"/>
      <family val="2"/>
    </font>
    <font>
      <b/>
      <sz val="15"/>
      <color theme="7" tint="-0.249977111117893"/>
      <name val="Arial Narrow"/>
      <family val="2"/>
    </font>
    <font>
      <sz val="12"/>
      <color theme="7" tint="-0.249977111117893"/>
      <name val="Arial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25"/>
      <color theme="7" tint="-0.249977111117893"/>
      <name val="Arial Narrow"/>
      <family val="2"/>
    </font>
    <font>
      <sz val="10"/>
      <color indexed="60"/>
      <name val="Arial"/>
      <family val="2"/>
    </font>
    <font>
      <sz val="10"/>
      <color theme="7" tint="-0.249977111117893"/>
      <name val="Arial"/>
      <family val="2"/>
    </font>
    <font>
      <b/>
      <sz val="18"/>
      <color theme="7" tint="-0.249977111117893"/>
      <name val="Arial Narrow"/>
      <family val="2"/>
    </font>
    <font>
      <b/>
      <sz val="16"/>
      <color rgb="FFCC0099"/>
      <name val="Arial Narrow"/>
      <family val="2"/>
    </font>
    <font>
      <sz val="8"/>
      <color theme="0"/>
      <name val="Arial Narrow"/>
      <family val="2"/>
    </font>
    <font>
      <b/>
      <sz val="36"/>
      <color indexed="9"/>
      <name val="Arial Narrow"/>
      <family val="2"/>
    </font>
    <font>
      <b/>
      <sz val="10"/>
      <color rgb="FFCC0099"/>
      <name val="Arial Narrow"/>
      <family val="2"/>
    </font>
    <font>
      <b/>
      <sz val="16"/>
      <color rgb="FF002060"/>
      <name val="Arial Narrow"/>
      <family val="2"/>
    </font>
    <font>
      <b/>
      <sz val="12"/>
      <color rgb="FFCC0099"/>
      <name val="Arial Narrow"/>
      <family val="2"/>
    </font>
    <font>
      <sz val="12"/>
      <color indexed="60"/>
      <name val="Arial Narrow"/>
      <family val="2"/>
    </font>
    <font>
      <b/>
      <sz val="16"/>
      <color theme="7" tint="-0.499984740745262"/>
      <name val="Arial Narrow"/>
      <family val="2"/>
    </font>
    <font>
      <b/>
      <sz val="16"/>
      <color rgb="FF993300"/>
      <name val="Arial Narrow"/>
      <family val="2"/>
    </font>
    <font>
      <b/>
      <sz val="10"/>
      <color rgb="FF993300"/>
      <name val="Arial Narrow"/>
      <family val="2"/>
    </font>
    <font>
      <b/>
      <sz val="16"/>
      <color theme="9" tint="-0.249977111117893"/>
      <name val="Arial Narrow"/>
      <family val="2"/>
    </font>
    <font>
      <sz val="16"/>
      <color theme="0"/>
      <name val="Arial Narrow"/>
      <family val="2"/>
    </font>
    <font>
      <b/>
      <sz val="10"/>
      <color theme="9" tint="-0.249977111117893"/>
      <name val="Arial Narrow"/>
      <family val="2"/>
    </font>
    <font>
      <b/>
      <u/>
      <sz val="10"/>
      <color indexed="9"/>
      <name val="Arial Narrow"/>
      <family val="2"/>
    </font>
    <font>
      <b/>
      <sz val="16"/>
      <color indexed="9"/>
      <name val="Arial Narrow"/>
      <family val="2"/>
    </font>
    <font>
      <sz val="26"/>
      <color theme="9" tint="-0.249977111117893"/>
      <name val="Arial Narrow"/>
      <family val="2"/>
    </font>
    <font>
      <sz val="10"/>
      <color indexed="8"/>
      <name val="Arial Narrow"/>
      <family val="2"/>
    </font>
    <font>
      <b/>
      <sz val="24"/>
      <color theme="0"/>
      <name val="Arial Narrow"/>
      <family val="2"/>
    </font>
    <font>
      <sz val="10"/>
      <color indexed="8"/>
      <name val="Calibri"/>
      <family val="2"/>
    </font>
    <font>
      <sz val="10"/>
      <color rgb="FF006600"/>
      <name val="Arial Narrow"/>
      <family val="2"/>
    </font>
    <font>
      <sz val="10"/>
      <color indexed="17"/>
      <name val="Arial Narrow"/>
      <family val="2"/>
    </font>
    <font>
      <sz val="10"/>
      <color indexed="6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theme="9" tint="-0.249977111117893"/>
        <bgColor indexed="64"/>
      </patternFill>
    </fill>
  </fills>
  <borders count="149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rgb="FF006600"/>
      </right>
      <top style="medium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medium">
        <color indexed="64"/>
      </top>
      <bottom style="thin">
        <color rgb="FF006600"/>
      </bottom>
      <diagonal/>
    </border>
    <border>
      <left style="thin">
        <color rgb="FF006600"/>
      </left>
      <right style="medium">
        <color indexed="64"/>
      </right>
      <top style="medium">
        <color indexed="64"/>
      </top>
      <bottom style="thin">
        <color rgb="FF006600"/>
      </bottom>
      <diagonal/>
    </border>
    <border>
      <left style="medium">
        <color indexed="64"/>
      </left>
      <right style="thin">
        <color rgb="FF006600"/>
      </right>
      <top style="thin">
        <color rgb="FF006600"/>
      </top>
      <bottom style="medium">
        <color indexed="64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medium">
        <color indexed="64"/>
      </bottom>
      <diagonal/>
    </border>
    <border>
      <left style="thin">
        <color rgb="FF006600"/>
      </left>
      <right style="medium">
        <color indexed="64"/>
      </right>
      <top style="thin">
        <color rgb="FF006600"/>
      </top>
      <bottom style="medium">
        <color indexed="64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/>
      <top/>
      <bottom style="thin">
        <color rgb="FFCC0099"/>
      </bottom>
      <diagonal/>
    </border>
    <border>
      <left/>
      <right/>
      <top style="thin">
        <color rgb="FFCC0099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CC0099"/>
      </left>
      <right style="thin">
        <color rgb="FFCC0099"/>
      </right>
      <top style="thin">
        <color indexed="64"/>
      </top>
      <bottom style="thin">
        <color indexed="64"/>
      </bottom>
      <diagonal/>
    </border>
    <border>
      <left style="thin">
        <color rgb="FFCC00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C0099"/>
      </right>
      <top style="thin">
        <color indexed="64"/>
      </top>
      <bottom style="thin">
        <color indexed="64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1"/>
      </bottom>
      <diagonal/>
    </border>
    <border>
      <left/>
      <right style="thin">
        <color rgb="FFCC0099"/>
      </right>
      <top style="thin">
        <color indexed="64"/>
      </top>
      <bottom style="thin">
        <color indexed="64"/>
      </bottom>
      <diagonal/>
    </border>
    <border>
      <left style="thin">
        <color rgb="FFCC009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936">
    <xf numFmtId="0" fontId="0" fillId="0" borderId="0" xfId="0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center" vertical="center"/>
    </xf>
    <xf numFmtId="0" fontId="1" fillId="2" borderId="97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3" fillId="2" borderId="0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4" fontId="4" fillId="6" borderId="1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left" vertical="center" wrapText="1"/>
    </xf>
    <xf numFmtId="3" fontId="3" fillId="0" borderId="16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" fontId="23" fillId="7" borderId="11" xfId="0" applyNumberFormat="1" applyFont="1" applyFill="1" applyBorder="1" applyAlignment="1">
      <alignment horizontal="left" vertical="center" wrapText="1"/>
    </xf>
    <xf numFmtId="1" fontId="23" fillId="7" borderId="16" xfId="0" applyNumberFormat="1" applyFont="1" applyFill="1" applyBorder="1" applyAlignment="1">
      <alignment horizontal="left" vertical="center" wrapText="1"/>
    </xf>
    <xf numFmtId="1" fontId="23" fillId="7" borderId="12" xfId="0" applyNumberFormat="1" applyFont="1" applyFill="1" applyBorder="1" applyAlignment="1">
      <alignment horizontal="left" vertical="center" wrapText="1"/>
    </xf>
    <xf numFmtId="164" fontId="23" fillId="7" borderId="10" xfId="0" applyNumberFormat="1" applyFont="1" applyFill="1" applyBorder="1" applyAlignment="1">
      <alignment horizontal="center" vertical="center"/>
    </xf>
    <xf numFmtId="164" fontId="23" fillId="7" borderId="15" xfId="0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4" fontId="24" fillId="8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0" fillId="9" borderId="5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4" fillId="3" borderId="24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4" fillId="9" borderId="0" xfId="0" applyFont="1" applyFill="1" applyBorder="1"/>
    <xf numFmtId="0" fontId="3" fillId="9" borderId="0" xfId="0" applyFont="1" applyFill="1" applyBorder="1"/>
    <xf numFmtId="0" fontId="3" fillId="9" borderId="25" xfId="0" applyFont="1" applyFill="1" applyBorder="1"/>
    <xf numFmtId="0" fontId="11" fillId="9" borderId="24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3" fillId="3" borderId="25" xfId="0" applyFont="1" applyFill="1" applyBorder="1"/>
    <xf numFmtId="0" fontId="5" fillId="3" borderId="24" xfId="0" applyFont="1" applyFill="1" applyBorder="1"/>
    <xf numFmtId="0" fontId="26" fillId="9" borderId="0" xfId="0" applyFont="1" applyFill="1" applyBorder="1" applyAlignment="1">
      <alignment vertical="center"/>
    </xf>
    <xf numFmtId="0" fontId="27" fillId="10" borderId="17" xfId="0" applyFont="1" applyFill="1" applyBorder="1" applyAlignment="1">
      <alignment horizontal="center" vertical="center"/>
    </xf>
    <xf numFmtId="0" fontId="27" fillId="10" borderId="18" xfId="0" applyFont="1" applyFill="1" applyBorder="1" applyAlignment="1">
      <alignment horizontal="center" vertical="center"/>
    </xf>
    <xf numFmtId="0" fontId="27" fillId="10" borderId="19" xfId="0" applyFont="1" applyFill="1" applyBorder="1" applyAlignment="1">
      <alignment horizontal="center" vertical="center"/>
    </xf>
    <xf numFmtId="0" fontId="3" fillId="3" borderId="24" xfId="0" applyFont="1" applyFill="1" applyBorder="1"/>
    <xf numFmtId="0" fontId="27" fillId="10" borderId="26" xfId="0" applyFont="1" applyFill="1" applyBorder="1" applyAlignment="1">
      <alignment horizontal="center" vertical="center"/>
    </xf>
    <xf numFmtId="0" fontId="27" fillId="10" borderId="27" xfId="0" applyFont="1" applyFill="1" applyBorder="1" applyAlignment="1">
      <alignment horizontal="center" vertical="center"/>
    </xf>
    <xf numFmtId="0" fontId="27" fillId="10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left" vertical="center" wrapText="1"/>
    </xf>
    <xf numFmtId="164" fontId="4" fillId="0" borderId="38" xfId="0" applyNumberFormat="1" applyFont="1" applyBorder="1" applyAlignment="1">
      <alignment horizontal="center" vertical="center"/>
    </xf>
    <xf numFmtId="164" fontId="4" fillId="9" borderId="0" xfId="0" applyNumberFormat="1" applyFont="1" applyFill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164" fontId="4" fillId="0" borderId="45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164" fontId="4" fillId="9" borderId="27" xfId="0" applyNumberFormat="1" applyFont="1" applyFill="1" applyBorder="1" applyAlignment="1">
      <alignment horizontal="center" vertical="center"/>
    </xf>
    <xf numFmtId="164" fontId="4" fillId="0" borderId="47" xfId="0" applyNumberFormat="1" applyFont="1" applyBorder="1" applyAlignment="1">
      <alignment horizontal="center" vertical="center"/>
    </xf>
    <xf numFmtId="164" fontId="4" fillId="0" borderId="48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27" fillId="10" borderId="20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21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3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164" fontId="4" fillId="0" borderId="41" xfId="0" applyNumberFormat="1" applyFont="1" applyBorder="1" applyAlignment="1">
      <alignment horizontal="center" vertical="center"/>
    </xf>
    <xf numFmtId="164" fontId="4" fillId="0" borderId="45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left" vertical="center" wrapText="1"/>
    </xf>
    <xf numFmtId="0" fontId="0" fillId="0" borderId="51" xfId="0" applyBorder="1"/>
    <xf numFmtId="0" fontId="10" fillId="6" borderId="52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3" fillId="6" borderId="0" xfId="0" applyFont="1" applyFill="1" applyBorder="1"/>
    <xf numFmtId="0" fontId="13" fillId="6" borderId="0" xfId="0" applyFont="1" applyFill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29" fillId="0" borderId="0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25" fillId="13" borderId="17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/>
    </xf>
    <xf numFmtId="0" fontId="25" fillId="13" borderId="19" xfId="0" applyFont="1" applyFill="1" applyBorder="1" applyAlignment="1">
      <alignment horizontal="center" vertical="center"/>
    </xf>
    <xf numFmtId="0" fontId="25" fillId="13" borderId="20" xfId="0" applyFont="1" applyFill="1" applyBorder="1" applyAlignment="1">
      <alignment horizontal="center" vertical="center"/>
    </xf>
    <xf numFmtId="0" fontId="25" fillId="13" borderId="7" xfId="0" applyFont="1" applyFill="1" applyBorder="1" applyAlignment="1">
      <alignment horizontal="center" vertical="center"/>
    </xf>
    <xf numFmtId="0" fontId="25" fillId="13" borderId="21" xfId="0" applyFont="1" applyFill="1" applyBorder="1" applyAlignment="1">
      <alignment horizontal="center" vertical="center"/>
    </xf>
    <xf numFmtId="0" fontId="27" fillId="10" borderId="24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3" fillId="13" borderId="29" xfId="0" applyFont="1" applyFill="1" applyBorder="1" applyAlignment="1">
      <alignment horizontal="center" vertical="center" wrapText="1"/>
    </xf>
    <xf numFmtId="0" fontId="3" fillId="13" borderId="32" xfId="0" applyFont="1" applyFill="1" applyBorder="1" applyAlignment="1">
      <alignment horizontal="center" vertical="center" wrapText="1"/>
    </xf>
    <xf numFmtId="0" fontId="3" fillId="13" borderId="3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center" vertical="center"/>
    </xf>
    <xf numFmtId="0" fontId="27" fillId="10" borderId="17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1" fillId="14" borderId="10" xfId="0" applyFont="1" applyFill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0" fontId="25" fillId="14" borderId="17" xfId="0" applyFont="1" applyFill="1" applyBorder="1" applyAlignment="1">
      <alignment horizontal="center" vertical="center"/>
    </xf>
    <xf numFmtId="0" fontId="25" fillId="14" borderId="18" xfId="0" applyFont="1" applyFill="1" applyBorder="1" applyAlignment="1">
      <alignment horizontal="center" vertical="center"/>
    </xf>
    <xf numFmtId="0" fontId="25" fillId="14" borderId="19" xfId="0" applyFont="1" applyFill="1" applyBorder="1" applyAlignment="1">
      <alignment horizontal="center" vertical="center"/>
    </xf>
    <xf numFmtId="0" fontId="25" fillId="14" borderId="20" xfId="0" applyFont="1" applyFill="1" applyBorder="1" applyAlignment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4" borderId="21" xfId="0" applyFont="1" applyFill="1" applyBorder="1" applyAlignment="1">
      <alignment horizontal="center" vertical="center"/>
    </xf>
    <xf numFmtId="0" fontId="23" fillId="10" borderId="17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0" fontId="23" fillId="10" borderId="24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23" fillId="10" borderId="25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 wrapText="1"/>
    </xf>
    <xf numFmtId="0" fontId="21" fillId="14" borderId="32" xfId="0" applyFont="1" applyFill="1" applyBorder="1" applyAlignment="1">
      <alignment horizontal="center" vertical="center" wrapText="1"/>
    </xf>
    <xf numFmtId="0" fontId="21" fillId="14" borderId="33" xfId="0" applyFont="1" applyFill="1" applyBorder="1" applyAlignment="1">
      <alignment horizontal="center" vertical="center"/>
    </xf>
    <xf numFmtId="164" fontId="3" fillId="0" borderId="37" xfId="0" applyNumberFormat="1" applyFont="1" applyBorder="1" applyAlignment="1">
      <alignment horizontal="left" vertical="center" wrapText="1"/>
    </xf>
    <xf numFmtId="164" fontId="3" fillId="0" borderId="41" xfId="0" applyNumberFormat="1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/>
    </xf>
    <xf numFmtId="164" fontId="3" fillId="0" borderId="13" xfId="0" applyNumberFormat="1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left" vertical="center" wrapText="1"/>
    </xf>
    <xf numFmtId="0" fontId="23" fillId="10" borderId="20" xfId="0" applyFont="1" applyFill="1" applyBorder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21" xfId="0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left" vertical="center" wrapText="1"/>
    </xf>
    <xf numFmtId="0" fontId="1" fillId="6" borderId="53" xfId="0" applyFont="1" applyFill="1" applyBorder="1" applyAlignment="1">
      <alignment horizontal="center" vertical="center"/>
    </xf>
    <xf numFmtId="0" fontId="1" fillId="6" borderId="54" xfId="0" applyFont="1" applyFill="1" applyBorder="1" applyAlignment="1">
      <alignment horizontal="center" vertical="center"/>
    </xf>
    <xf numFmtId="0" fontId="1" fillId="6" borderId="5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8" fillId="14" borderId="10" xfId="0" applyFont="1" applyFill="1" applyBorder="1" applyAlignment="1">
      <alignment horizontal="center" vertical="center" wrapText="1"/>
    </xf>
    <xf numFmtId="164" fontId="4" fillId="6" borderId="11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left" vertical="center" wrapText="1"/>
    </xf>
    <xf numFmtId="3" fontId="24" fillId="8" borderId="11" xfId="0" applyNumberFormat="1" applyFont="1" applyFill="1" applyBorder="1" applyAlignment="1">
      <alignment horizontal="left" vertical="center" wrapText="1"/>
    </xf>
    <xf numFmtId="3" fontId="24" fillId="8" borderId="16" xfId="0" applyNumberFormat="1" applyFont="1" applyFill="1" applyBorder="1" applyAlignment="1">
      <alignment horizontal="left" vertical="center" wrapText="1"/>
    </xf>
    <xf numFmtId="3" fontId="24" fillId="8" borderId="12" xfId="0" applyNumberFormat="1" applyFont="1" applyFill="1" applyBorder="1" applyAlignment="1">
      <alignment horizontal="left" vertical="center" wrapText="1"/>
    </xf>
    <xf numFmtId="164" fontId="24" fillId="8" borderId="11" xfId="0" applyNumberFormat="1" applyFont="1" applyFill="1" applyBorder="1" applyAlignment="1">
      <alignment horizontal="center" vertical="center"/>
    </xf>
    <xf numFmtId="164" fontId="24" fillId="8" borderId="12" xfId="0" applyNumberFormat="1" applyFont="1" applyFill="1" applyBorder="1" applyAlignment="1">
      <alignment horizontal="center" vertical="center"/>
    </xf>
    <xf numFmtId="164" fontId="24" fillId="8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23" fillId="7" borderId="11" xfId="0" applyNumberFormat="1" applyFont="1" applyFill="1" applyBorder="1" applyAlignment="1">
      <alignment horizontal="center" vertical="center" wrapText="1"/>
    </xf>
    <xf numFmtId="1" fontId="23" fillId="7" borderId="16" xfId="0" applyNumberFormat="1" applyFont="1" applyFill="1" applyBorder="1" applyAlignment="1">
      <alignment horizontal="center" vertical="center" wrapText="1"/>
    </xf>
    <xf numFmtId="1" fontId="23" fillId="7" borderId="12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4" fillId="14" borderId="17" xfId="0" applyFont="1" applyFill="1" applyBorder="1" applyAlignment="1">
      <alignment horizontal="center" vertical="center"/>
    </xf>
    <xf numFmtId="0" fontId="34" fillId="14" borderId="18" xfId="0" applyFont="1" applyFill="1" applyBorder="1" applyAlignment="1">
      <alignment horizontal="center" vertical="center"/>
    </xf>
    <xf numFmtId="0" fontId="34" fillId="14" borderId="19" xfId="0" applyFont="1" applyFill="1" applyBorder="1" applyAlignment="1">
      <alignment horizontal="center" vertical="center"/>
    </xf>
    <xf numFmtId="0" fontId="34" fillId="14" borderId="20" xfId="0" applyFont="1" applyFill="1" applyBorder="1" applyAlignment="1">
      <alignment horizontal="center" vertical="center"/>
    </xf>
    <xf numFmtId="0" fontId="34" fillId="14" borderId="7" xfId="0" applyFont="1" applyFill="1" applyBorder="1" applyAlignment="1">
      <alignment horizontal="center" vertical="center"/>
    </xf>
    <xf numFmtId="0" fontId="34" fillId="14" borderId="2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26" fillId="9" borderId="25" xfId="0" applyFont="1" applyFill="1" applyBorder="1" applyAlignment="1">
      <alignment vertical="center"/>
    </xf>
    <xf numFmtId="0" fontId="23" fillId="10" borderId="29" xfId="0" applyFont="1" applyFill="1" applyBorder="1" applyAlignment="1">
      <alignment horizontal="center" vertical="center" wrapText="1"/>
    </xf>
    <xf numFmtId="0" fontId="23" fillId="10" borderId="32" xfId="0" applyFont="1" applyFill="1" applyBorder="1" applyAlignment="1">
      <alignment horizontal="center" vertical="center"/>
    </xf>
    <xf numFmtId="0" fontId="23" fillId="10" borderId="33" xfId="0" applyFont="1" applyFill="1" applyBorder="1" applyAlignment="1">
      <alignment horizontal="center" vertical="center"/>
    </xf>
    <xf numFmtId="0" fontId="23" fillId="10" borderId="57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23" fillId="10" borderId="58" xfId="0" applyFont="1" applyFill="1" applyBorder="1" applyAlignment="1">
      <alignment horizontal="center" vertical="center"/>
    </xf>
    <xf numFmtId="0" fontId="28" fillId="14" borderId="29" xfId="0" applyFont="1" applyFill="1" applyBorder="1" applyAlignment="1">
      <alignment horizontal="center" vertical="center" wrapText="1"/>
    </xf>
    <xf numFmtId="0" fontId="28" fillId="14" borderId="32" xfId="0" applyFont="1" applyFill="1" applyBorder="1" applyAlignment="1">
      <alignment horizontal="center" vertical="center" wrapText="1"/>
    </xf>
    <xf numFmtId="0" fontId="28" fillId="14" borderId="33" xfId="0" applyFont="1" applyFill="1" applyBorder="1" applyAlignment="1">
      <alignment horizontal="center" vertical="center" wrapText="1"/>
    </xf>
    <xf numFmtId="164" fontId="4" fillId="6" borderId="38" xfId="0" applyNumberFormat="1" applyFont="1" applyFill="1" applyBorder="1" applyAlignment="1">
      <alignment horizontal="center" vertical="center"/>
    </xf>
    <xf numFmtId="164" fontId="35" fillId="9" borderId="0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64" fontId="4" fillId="6" borderId="46" xfId="0" applyNumberFormat="1" applyFont="1" applyFill="1" applyBorder="1" applyAlignment="1">
      <alignment horizontal="center" vertical="center"/>
    </xf>
    <xf numFmtId="164" fontId="35" fillId="9" borderId="27" xfId="0" applyNumberFormat="1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left" vertical="center" wrapText="1"/>
    </xf>
    <xf numFmtId="164" fontId="3" fillId="0" borderId="12" xfId="0" applyNumberFormat="1" applyFont="1" applyFill="1" applyBorder="1" applyAlignment="1">
      <alignment horizontal="left" vertical="center" wrapText="1"/>
    </xf>
    <xf numFmtId="6" fontId="4" fillId="0" borderId="11" xfId="0" applyNumberFormat="1" applyFont="1" applyBorder="1" applyAlignment="1">
      <alignment horizontal="center" vertical="center"/>
    </xf>
    <xf numFmtId="6" fontId="4" fillId="0" borderId="16" xfId="0" applyNumberFormat="1" applyFont="1" applyBorder="1" applyAlignment="1">
      <alignment horizontal="center" vertical="center"/>
    </xf>
    <xf numFmtId="6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6" fontId="4" fillId="0" borderId="1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/>
    </xf>
    <xf numFmtId="1" fontId="24" fillId="8" borderId="11" xfId="0" applyNumberFormat="1" applyFont="1" applyFill="1" applyBorder="1" applyAlignment="1">
      <alignment horizontal="left" vertical="center" wrapText="1"/>
    </xf>
    <xf numFmtId="1" fontId="24" fillId="8" borderId="16" xfId="0" applyNumberFormat="1" applyFont="1" applyFill="1" applyBorder="1" applyAlignment="1">
      <alignment horizontal="left" vertical="center" wrapText="1"/>
    </xf>
    <xf numFmtId="1" fontId="24" fillId="8" borderId="12" xfId="0" applyNumberFormat="1" applyFont="1" applyFill="1" applyBorder="1" applyAlignment="1">
      <alignment horizontal="left" vertical="center" wrapText="1"/>
    </xf>
    <xf numFmtId="5" fontId="24" fillId="8" borderId="11" xfId="0" applyNumberFormat="1" applyFont="1" applyFill="1" applyBorder="1" applyAlignment="1">
      <alignment horizontal="center" vertical="center"/>
    </xf>
    <xf numFmtId="5" fontId="24" fillId="8" borderId="12" xfId="0" applyNumberFormat="1" applyFont="1" applyFill="1" applyBorder="1" applyAlignment="1">
      <alignment horizontal="center" vertical="center"/>
    </xf>
    <xf numFmtId="6" fontId="24" fillId="8" borderId="12" xfId="0" applyNumberFormat="1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0" fontId="4" fillId="9" borderId="24" xfId="0" applyFont="1" applyFill="1" applyBorder="1"/>
    <xf numFmtId="0" fontId="3" fillId="9" borderId="25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/>
    </xf>
    <xf numFmtId="164" fontId="36" fillId="9" borderId="25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vertical="center"/>
    </xf>
    <xf numFmtId="0" fontId="21" fillId="14" borderId="37" xfId="0" applyFont="1" applyFill="1" applyBorder="1" applyAlignment="1">
      <alignment horizontal="center" vertical="center" wrapText="1"/>
    </xf>
    <xf numFmtId="0" fontId="21" fillId="14" borderId="10" xfId="0" applyFont="1" applyFill="1" applyBorder="1" applyAlignment="1">
      <alignment horizontal="center" vertical="center" wrapText="1"/>
    </xf>
    <xf numFmtId="0" fontId="21" fillId="14" borderId="38" xfId="0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2" fillId="0" borderId="7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0" fillId="0" borderId="59" xfId="0" applyBorder="1"/>
    <xf numFmtId="0" fontId="10" fillId="6" borderId="0" xfId="0" applyFont="1" applyFill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4" borderId="5" xfId="0" applyFill="1" applyBorder="1"/>
    <xf numFmtId="0" fontId="0" fillId="4" borderId="0" xfId="0" applyFill="1" applyBorder="1"/>
    <xf numFmtId="0" fontId="0" fillId="4" borderId="7" xfId="0" applyFill="1" applyBorder="1"/>
    <xf numFmtId="164" fontId="24" fillId="8" borderId="16" xfId="0" applyNumberFormat="1" applyFont="1" applyFill="1" applyBorder="1" applyAlignment="1">
      <alignment horizontal="center" vertical="center"/>
    </xf>
    <xf numFmtId="0" fontId="39" fillId="8" borderId="7" xfId="0" applyFont="1" applyFill="1" applyBorder="1" applyAlignment="1"/>
    <xf numFmtId="164" fontId="3" fillId="0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41" fillId="0" borderId="4" xfId="0" applyFont="1" applyBorder="1" applyAlignment="1">
      <alignment horizontal="center" wrapText="1"/>
    </xf>
    <xf numFmtId="0" fontId="41" fillId="0" borderId="5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" fillId="6" borderId="5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5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42" fillId="6" borderId="53" xfId="0" applyFont="1" applyFill="1" applyBorder="1" applyAlignment="1">
      <alignment horizontal="center" vertical="center"/>
    </xf>
    <xf numFmtId="0" fontId="42" fillId="6" borderId="54" xfId="0" applyFont="1" applyFill="1" applyBorder="1" applyAlignment="1">
      <alignment horizontal="center" vertical="center"/>
    </xf>
    <xf numFmtId="0" fontId="42" fillId="6" borderId="55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43" fillId="14" borderId="4" xfId="0" applyFont="1" applyFill="1" applyBorder="1" applyAlignment="1">
      <alignment horizontal="center" vertical="center" wrapText="1"/>
    </xf>
    <xf numFmtId="0" fontId="43" fillId="14" borderId="6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 wrapText="1"/>
    </xf>
    <xf numFmtId="0" fontId="43" fillId="14" borderId="8" xfId="0" applyFont="1" applyFill="1" applyBorder="1" applyAlignment="1">
      <alignment horizontal="center" vertical="center"/>
    </xf>
    <xf numFmtId="0" fontId="43" fillId="14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vertical="center" wrapText="1"/>
    </xf>
    <xf numFmtId="1" fontId="3" fillId="0" borderId="10" xfId="0" applyNumberFormat="1" applyFont="1" applyBorder="1" applyAlignment="1">
      <alignment vertical="center" wrapText="1"/>
    </xf>
    <xf numFmtId="1" fontId="23" fillId="7" borderId="10" xfId="0" applyNumberFormat="1" applyFont="1" applyFill="1" applyBorder="1" applyAlignment="1">
      <alignment horizontal="left" vertical="center" wrapText="1"/>
    </xf>
    <xf numFmtId="0" fontId="25" fillId="15" borderId="17" xfId="0" applyFont="1" applyFill="1" applyBorder="1" applyAlignment="1">
      <alignment horizontal="center" vertical="center"/>
    </xf>
    <xf numFmtId="0" fontId="25" fillId="15" borderId="18" xfId="0" applyFont="1" applyFill="1" applyBorder="1" applyAlignment="1">
      <alignment horizontal="center" vertical="center"/>
    </xf>
    <xf numFmtId="0" fontId="25" fillId="15" borderId="19" xfId="0" applyFont="1" applyFill="1" applyBorder="1" applyAlignment="1">
      <alignment horizontal="center" vertical="center"/>
    </xf>
    <xf numFmtId="0" fontId="25" fillId="15" borderId="26" xfId="0" applyFont="1" applyFill="1" applyBorder="1" applyAlignment="1">
      <alignment horizontal="center" vertical="center"/>
    </xf>
    <xf numFmtId="0" fontId="25" fillId="15" borderId="27" xfId="0" applyFont="1" applyFill="1" applyBorder="1" applyAlignment="1">
      <alignment horizontal="center" vertical="center"/>
    </xf>
    <xf numFmtId="0" fontId="25" fillId="15" borderId="28" xfId="0" applyFont="1" applyFill="1" applyBorder="1" applyAlignment="1">
      <alignment horizontal="center" vertical="center"/>
    </xf>
    <xf numFmtId="0" fontId="23" fillId="10" borderId="37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38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 wrapText="1"/>
    </xf>
    <xf numFmtId="0" fontId="21" fillId="15" borderId="29" xfId="0" applyFont="1" applyFill="1" applyBorder="1" applyAlignment="1">
      <alignment horizontal="center" vertical="center" wrapText="1"/>
    </xf>
    <xf numFmtId="0" fontId="21" fillId="15" borderId="32" xfId="0" applyFont="1" applyFill="1" applyBorder="1" applyAlignment="1">
      <alignment horizontal="center" vertical="center" wrapText="1"/>
    </xf>
    <xf numFmtId="0" fontId="21" fillId="15" borderId="33" xfId="0" applyFont="1" applyFill="1" applyBorder="1" applyAlignment="1">
      <alignment horizontal="center" vertical="center"/>
    </xf>
    <xf numFmtId="1" fontId="3" fillId="0" borderId="37" xfId="0" applyNumberFormat="1" applyFont="1" applyBorder="1" applyAlignment="1">
      <alignment vertical="center" wrapText="1"/>
    </xf>
    <xf numFmtId="1" fontId="3" fillId="0" borderId="41" xfId="0" applyNumberFormat="1" applyFont="1" applyBorder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28" fillId="15" borderId="10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vertical="center" wrapText="1"/>
    </xf>
    <xf numFmtId="6" fontId="4" fillId="0" borderId="11" xfId="0" applyNumberFormat="1" applyFont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164" fontId="23" fillId="7" borderId="12" xfId="0" applyNumberFormat="1" applyFont="1" applyFill="1" applyBorder="1" applyAlignment="1">
      <alignment horizontal="center" vertical="center"/>
    </xf>
    <xf numFmtId="164" fontId="23" fillId="7" borderId="7" xfId="0" applyNumberFormat="1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/>
    </xf>
    <xf numFmtId="0" fontId="23" fillId="10" borderId="23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38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/>
    </xf>
    <xf numFmtId="0" fontId="35" fillId="3" borderId="0" xfId="0" applyFont="1" applyFill="1" applyBorder="1"/>
    <xf numFmtId="164" fontId="4" fillId="0" borderId="45" xfId="0" applyNumberFormat="1" applyFont="1" applyFill="1" applyBorder="1" applyAlignment="1">
      <alignment horizontal="center" vertical="center"/>
    </xf>
    <xf numFmtId="0" fontId="35" fillId="3" borderId="27" xfId="0" applyFont="1" applyFill="1" applyBorder="1"/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21" fillId="16" borderId="10" xfId="0" applyFont="1" applyFill="1" applyBorder="1" applyAlignment="1">
      <alignment horizontal="center" vertical="center" wrapText="1"/>
    </xf>
    <xf numFmtId="0" fontId="25" fillId="16" borderId="17" xfId="0" applyFont="1" applyFill="1" applyBorder="1" applyAlignment="1">
      <alignment horizontal="center" vertical="center"/>
    </xf>
    <xf numFmtId="0" fontId="25" fillId="16" borderId="18" xfId="0" applyFont="1" applyFill="1" applyBorder="1" applyAlignment="1">
      <alignment horizontal="center" vertical="center"/>
    </xf>
    <xf numFmtId="0" fontId="25" fillId="16" borderId="19" xfId="0" applyFont="1" applyFill="1" applyBorder="1" applyAlignment="1">
      <alignment horizontal="center" vertical="center"/>
    </xf>
    <xf numFmtId="0" fontId="25" fillId="16" borderId="20" xfId="0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/>
    </xf>
    <xf numFmtId="0" fontId="25" fillId="16" borderId="21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32" xfId="0" applyFont="1" applyFill="1" applyBorder="1" applyAlignment="1">
      <alignment horizontal="center" vertical="center" wrapText="1"/>
    </xf>
    <xf numFmtId="0" fontId="21" fillId="16" borderId="33" xfId="0" applyFont="1" applyFill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28" fillId="16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23" fillId="7" borderId="11" xfId="0" applyNumberFormat="1" applyFont="1" applyFill="1" applyBorder="1" applyAlignment="1">
      <alignment horizontal="left" vertical="center" wrapText="1"/>
    </xf>
    <xf numFmtId="3" fontId="23" fillId="7" borderId="16" xfId="0" applyNumberFormat="1" applyFont="1" applyFill="1" applyBorder="1" applyAlignment="1">
      <alignment horizontal="left" vertical="center" wrapText="1"/>
    </xf>
    <xf numFmtId="3" fontId="23" fillId="7" borderId="12" xfId="0" applyNumberFormat="1" applyFont="1" applyFill="1" applyBorder="1" applyAlignment="1">
      <alignment horizontal="left" vertical="center" wrapText="1"/>
    </xf>
    <xf numFmtId="0" fontId="49" fillId="0" borderId="10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50" fillId="0" borderId="0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7" fillId="0" borderId="10" xfId="0" applyFont="1" applyBorder="1" applyAlignment="1">
      <alignment horizontal="left"/>
    </xf>
    <xf numFmtId="164" fontId="4" fillId="6" borderId="10" xfId="0" applyNumberFormat="1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/>
    </xf>
    <xf numFmtId="0" fontId="34" fillId="16" borderId="20" xfId="0" applyFont="1" applyFill="1" applyBorder="1" applyAlignment="1">
      <alignment horizontal="center" vertical="center"/>
    </xf>
    <xf numFmtId="0" fontId="34" fillId="16" borderId="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23" fillId="10" borderId="69" xfId="0" applyFont="1" applyFill="1" applyBorder="1" applyAlignment="1">
      <alignment horizontal="center" vertical="center" wrapText="1"/>
    </xf>
    <xf numFmtId="0" fontId="23" fillId="10" borderId="70" xfId="0" applyFont="1" applyFill="1" applyBorder="1" applyAlignment="1">
      <alignment horizontal="center" vertical="center"/>
    </xf>
    <xf numFmtId="0" fontId="23" fillId="10" borderId="71" xfId="0" applyFont="1" applyFill="1" applyBorder="1" applyAlignment="1">
      <alignment horizontal="center" vertical="center"/>
    </xf>
    <xf numFmtId="0" fontId="23" fillId="10" borderId="72" xfId="0" applyFont="1" applyFill="1" applyBorder="1" applyAlignment="1">
      <alignment horizontal="center" vertical="center"/>
    </xf>
    <xf numFmtId="0" fontId="23" fillId="10" borderId="73" xfId="0" applyFont="1" applyFill="1" applyBorder="1" applyAlignment="1">
      <alignment horizontal="center" vertical="center"/>
    </xf>
    <xf numFmtId="0" fontId="23" fillId="10" borderId="74" xfId="0" applyFont="1" applyFill="1" applyBorder="1" applyAlignment="1">
      <alignment horizontal="center" vertical="center"/>
    </xf>
    <xf numFmtId="0" fontId="28" fillId="16" borderId="29" xfId="0" applyFont="1" applyFill="1" applyBorder="1" applyAlignment="1">
      <alignment horizontal="center" vertical="center" wrapText="1"/>
    </xf>
    <xf numFmtId="0" fontId="28" fillId="16" borderId="32" xfId="0" applyFont="1" applyFill="1" applyBorder="1" applyAlignment="1">
      <alignment horizontal="center" vertical="center" wrapText="1"/>
    </xf>
    <xf numFmtId="0" fontId="28" fillId="16" borderId="3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26" fillId="10" borderId="5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38" xfId="0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3" borderId="27" xfId="0" applyFont="1" applyFill="1" applyBorder="1"/>
    <xf numFmtId="164" fontId="4" fillId="0" borderId="42" xfId="0" applyNumberFormat="1" applyFont="1" applyFill="1" applyBorder="1" applyAlignment="1">
      <alignment horizontal="center" vertical="center"/>
    </xf>
    <xf numFmtId="164" fontId="4" fillId="0" borderId="48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8" fillId="16" borderId="78" xfId="0" applyFont="1" applyFill="1" applyBorder="1" applyAlignment="1">
      <alignment horizontal="center" vertical="center" wrapText="1"/>
    </xf>
    <xf numFmtId="0" fontId="28" fillId="16" borderId="12" xfId="0" applyFont="1" applyFill="1" applyBorder="1" applyAlignment="1">
      <alignment horizontal="center" vertical="center" wrapText="1"/>
    </xf>
    <xf numFmtId="0" fontId="0" fillId="0" borderId="79" xfId="0" applyBorder="1"/>
    <xf numFmtId="0" fontId="10" fillId="6" borderId="80" xfId="0" applyFont="1" applyFill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 wrapText="1"/>
    </xf>
    <xf numFmtId="0" fontId="53" fillId="4" borderId="0" xfId="0" applyFont="1" applyFill="1" applyBorder="1"/>
    <xf numFmtId="0" fontId="53" fillId="4" borderId="7" xfId="0" applyFont="1" applyFill="1" applyBorder="1"/>
    <xf numFmtId="164" fontId="15" fillId="0" borderId="0" xfId="0" applyNumberFormat="1" applyFont="1" applyFill="1" applyBorder="1" applyAlignment="1">
      <alignment horizontal="left" vertical="center" wrapText="1"/>
    </xf>
    <xf numFmtId="0" fontId="5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5" fillId="0" borderId="148" xfId="0" applyFont="1" applyBorder="1" applyAlignment="1">
      <alignment horizontal="center" wrapText="1"/>
    </xf>
    <xf numFmtId="0" fontId="55" fillId="0" borderId="148" xfId="0" applyFont="1" applyBorder="1" applyAlignment="1">
      <alignment horizontal="center"/>
    </xf>
    <xf numFmtId="0" fontId="3" fillId="6" borderId="148" xfId="0" applyFont="1" applyFill="1" applyBorder="1" applyAlignment="1">
      <alignment horizontal="center" vertical="center" wrapText="1"/>
    </xf>
    <xf numFmtId="0" fontId="42" fillId="6" borderId="66" xfId="0" applyFont="1" applyFill="1" applyBorder="1" applyAlignment="1">
      <alignment horizontal="center" vertical="center"/>
    </xf>
    <xf numFmtId="0" fontId="42" fillId="6" borderId="67" xfId="0" applyFont="1" applyFill="1" applyBorder="1" applyAlignment="1">
      <alignment horizontal="center" vertical="center"/>
    </xf>
    <xf numFmtId="0" fontId="42" fillId="6" borderId="68" xfId="0" applyFont="1" applyFill="1" applyBorder="1" applyAlignment="1">
      <alignment horizontal="center" vertical="center"/>
    </xf>
    <xf numFmtId="0" fontId="46" fillId="6" borderId="0" xfId="0" applyFont="1" applyFill="1" applyBorder="1" applyAlignment="1">
      <alignment horizontal="center" vertical="center" wrapText="1"/>
    </xf>
    <xf numFmtId="0" fontId="43" fillId="16" borderId="4" xfId="0" applyFont="1" applyFill="1" applyBorder="1" applyAlignment="1">
      <alignment horizontal="center" vertical="center" wrapText="1"/>
    </xf>
    <xf numFmtId="0" fontId="43" fillId="16" borderId="6" xfId="0" applyFont="1" applyFill="1" applyBorder="1" applyAlignment="1">
      <alignment horizontal="center" vertical="center"/>
    </xf>
    <xf numFmtId="0" fontId="46" fillId="6" borderId="7" xfId="0" applyFont="1" applyFill="1" applyBorder="1" applyAlignment="1">
      <alignment horizontal="center" vertical="center" wrapText="1"/>
    </xf>
    <xf numFmtId="0" fontId="43" fillId="16" borderId="50" xfId="0" applyFont="1" applyFill="1" applyBorder="1" applyAlignment="1">
      <alignment horizontal="center" vertical="center"/>
    </xf>
    <xf numFmtId="0" fontId="43" fillId="16" borderId="5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6" fontId="4" fillId="0" borderId="10" xfId="0" applyNumberFormat="1" applyFont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57" fillId="17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64" fontId="4" fillId="6" borderId="37" xfId="0" applyNumberFormat="1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164" fontId="4" fillId="6" borderId="39" xfId="0" applyNumberFormat="1" applyFont="1" applyFill="1" applyBorder="1" applyAlignment="1">
      <alignment horizontal="center" vertical="center"/>
    </xf>
    <xf numFmtId="164" fontId="4" fillId="6" borderId="40" xfId="0" applyNumberFormat="1" applyFont="1" applyFill="1" applyBorder="1" applyAlignment="1">
      <alignment horizontal="center" vertical="center"/>
    </xf>
    <xf numFmtId="164" fontId="4" fillId="6" borderId="41" xfId="0" applyNumberFormat="1" applyFont="1" applyFill="1" applyBorder="1" applyAlignment="1">
      <alignment horizontal="center" vertical="center"/>
    </xf>
    <xf numFmtId="164" fontId="4" fillId="6" borderId="45" xfId="0" applyNumberFormat="1" applyFont="1" applyFill="1" applyBorder="1" applyAlignment="1">
      <alignment horizontal="center" vertical="center"/>
    </xf>
    <xf numFmtId="3" fontId="23" fillId="7" borderId="11" xfId="0" applyNumberFormat="1" applyFont="1" applyFill="1" applyBorder="1" applyAlignment="1">
      <alignment horizontal="center" vertical="center" wrapText="1"/>
    </xf>
    <xf numFmtId="3" fontId="23" fillId="7" borderId="16" xfId="0" applyNumberFormat="1" applyFont="1" applyFill="1" applyBorder="1" applyAlignment="1">
      <alignment horizontal="center" vertical="center" wrapText="1"/>
    </xf>
    <xf numFmtId="164" fontId="24" fillId="8" borderId="12" xfId="0" applyNumberFormat="1" applyFont="1" applyFill="1" applyBorder="1" applyAlignment="1">
      <alignment vertical="center" wrapText="1"/>
    </xf>
    <xf numFmtId="0" fontId="58" fillId="2" borderId="82" xfId="0" applyFont="1" applyFill="1" applyBorder="1" applyAlignment="1">
      <alignment horizontal="center" vertical="center"/>
    </xf>
    <xf numFmtId="0" fontId="58" fillId="2" borderId="8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vertical="center" wrapText="1"/>
    </xf>
    <xf numFmtId="3" fontId="23" fillId="7" borderId="10" xfId="0" applyNumberFormat="1" applyFont="1" applyFill="1" applyBorder="1" applyAlignment="1">
      <alignment horizontal="center" vertical="center" wrapText="1"/>
    </xf>
    <xf numFmtId="164" fontId="24" fillId="8" borderId="10" xfId="0" applyNumberFormat="1" applyFont="1" applyFill="1" applyBorder="1" applyAlignment="1">
      <alignment vertical="center" wrapText="1"/>
    </xf>
    <xf numFmtId="0" fontId="59" fillId="0" borderId="0" xfId="0" applyFont="1"/>
    <xf numFmtId="0" fontId="3" fillId="0" borderId="8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2" xfId="0" applyFont="1" applyBorder="1" applyAlignment="1">
      <alignment horizontal="left" wrapText="1"/>
    </xf>
    <xf numFmtId="0" fontId="3" fillId="0" borderId="82" xfId="0" applyFont="1" applyBorder="1" applyAlignment="1">
      <alignment wrapText="1"/>
    </xf>
    <xf numFmtId="164" fontId="4" fillId="6" borderId="82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 wrapText="1"/>
    </xf>
    <xf numFmtId="164" fontId="4" fillId="6" borderId="16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left" vertical="center" wrapText="1"/>
    </xf>
    <xf numFmtId="1" fontId="3" fillId="0" borderId="4" xfId="0" applyNumberFormat="1" applyFont="1" applyBorder="1" applyAlignment="1">
      <alignment horizontal="left" vertical="center" wrapText="1"/>
    </xf>
    <xf numFmtId="3" fontId="24" fillId="8" borderId="11" xfId="0" applyNumberFormat="1" applyFont="1" applyFill="1" applyBorder="1" applyAlignment="1">
      <alignment horizontal="center" vertical="center" wrapText="1"/>
    </xf>
    <xf numFmtId="3" fontId="24" fillId="8" borderId="16" xfId="0" applyNumberFormat="1" applyFont="1" applyFill="1" applyBorder="1" applyAlignment="1">
      <alignment horizontal="center" vertical="center" wrapText="1"/>
    </xf>
    <xf numFmtId="3" fontId="23" fillId="8" borderId="16" xfId="0" applyNumberFormat="1" applyFont="1" applyFill="1" applyBorder="1" applyAlignment="1">
      <alignment vertical="center" wrapText="1"/>
    </xf>
    <xf numFmtId="164" fontId="24" fillId="8" borderId="16" xfId="0" applyNumberFormat="1" applyFont="1" applyFill="1" applyBorder="1" applyAlignment="1">
      <alignment horizontal="center" vertical="center" wrapText="1"/>
    </xf>
    <xf numFmtId="164" fontId="24" fillId="8" borderId="12" xfId="0" applyNumberFormat="1" applyFont="1" applyFill="1" applyBorder="1" applyAlignment="1">
      <alignment horizontal="center" vertical="center" wrapText="1"/>
    </xf>
    <xf numFmtId="3" fontId="23" fillId="8" borderId="12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/>
    </xf>
    <xf numFmtId="0" fontId="61" fillId="6" borderId="5" xfId="0" applyFont="1" applyFill="1" applyBorder="1" applyAlignment="1">
      <alignment horizontal="left" vertical="center"/>
    </xf>
    <xf numFmtId="0" fontId="4" fillId="6" borderId="84" xfId="0" applyFont="1" applyFill="1" applyBorder="1" applyAlignment="1">
      <alignment horizontal="left" vertical="center"/>
    </xf>
    <xf numFmtId="0" fontId="4" fillId="6" borderId="85" xfId="0" applyFont="1" applyFill="1" applyBorder="1" applyAlignment="1">
      <alignment horizontal="left" vertical="center" wrapText="1"/>
    </xf>
    <xf numFmtId="0" fontId="4" fillId="6" borderId="85" xfId="0" applyFont="1" applyFill="1" applyBorder="1" applyAlignment="1">
      <alignment vertical="center" wrapText="1"/>
    </xf>
    <xf numFmtId="0" fontId="4" fillId="6" borderId="84" xfId="0" applyFont="1" applyFill="1" applyBorder="1" applyAlignment="1">
      <alignment horizontal="left" vertical="center" wrapText="1"/>
    </xf>
    <xf numFmtId="0" fontId="4" fillId="6" borderId="84" xfId="0" applyFont="1" applyFill="1" applyBorder="1" applyAlignment="1">
      <alignment vertical="center" wrapText="1"/>
    </xf>
    <xf numFmtId="164" fontId="4" fillId="6" borderId="84" xfId="0" applyNumberFormat="1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vertical="center"/>
    </xf>
    <xf numFmtId="0" fontId="62" fillId="6" borderId="0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3" fontId="23" fillId="7" borderId="10" xfId="0" applyNumberFormat="1" applyFont="1" applyFill="1" applyBorder="1" applyAlignment="1">
      <alignment vertical="center" wrapText="1"/>
    </xf>
    <xf numFmtId="0" fontId="61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64" fillId="6" borderId="0" xfId="0" applyFont="1" applyFill="1" applyBorder="1" applyAlignment="1">
      <alignment horizontal="center" vertical="center" wrapText="1"/>
    </xf>
    <xf numFmtId="0" fontId="6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28" fillId="18" borderId="37" xfId="0" applyFont="1" applyFill="1" applyBorder="1" applyAlignment="1">
      <alignment horizontal="center" vertical="center" wrapText="1"/>
    </xf>
    <xf numFmtId="0" fontId="28" fillId="18" borderId="38" xfId="0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/>
    </xf>
    <xf numFmtId="3" fontId="24" fillId="8" borderId="12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164" fontId="24" fillId="8" borderId="41" xfId="0" applyNumberFormat="1" applyFont="1" applyFill="1" applyBorder="1" applyAlignment="1">
      <alignment horizontal="center" vertical="center"/>
    </xf>
    <xf numFmtId="164" fontId="24" fillId="8" borderId="46" xfId="0" applyNumberFormat="1" applyFont="1" applyFill="1" applyBorder="1" applyAlignment="1">
      <alignment horizontal="center" vertical="center"/>
    </xf>
    <xf numFmtId="0" fontId="65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16" xfId="0" applyFont="1" applyBorder="1" applyAlignment="1"/>
    <xf numFmtId="0" fontId="3" fillId="0" borderId="12" xfId="0" applyFont="1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2" xfId="0" applyFont="1" applyBorder="1"/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9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28" fillId="18" borderId="10" xfId="0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28" fillId="19" borderId="10" xfId="0" applyFont="1" applyFill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left" vertical="top" wrapText="1"/>
    </xf>
    <xf numFmtId="0" fontId="4" fillId="6" borderId="11" xfId="0" applyFont="1" applyFill="1" applyBorder="1" applyAlignment="1">
      <alignment horizontal="center" vertical="center" wrapText="1"/>
    </xf>
    <xf numFmtId="3" fontId="67" fillId="8" borderId="11" xfId="0" applyNumberFormat="1" applyFont="1" applyFill="1" applyBorder="1" applyAlignment="1">
      <alignment horizontal="center" vertical="center" wrapText="1"/>
    </xf>
    <xf numFmtId="3" fontId="67" fillId="8" borderId="16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5" fillId="19" borderId="17" xfId="0" applyFont="1" applyFill="1" applyBorder="1" applyAlignment="1">
      <alignment horizontal="center" vertical="center"/>
    </xf>
    <xf numFmtId="0" fontId="25" fillId="19" borderId="18" xfId="0" applyFont="1" applyFill="1" applyBorder="1" applyAlignment="1">
      <alignment horizontal="center" vertical="center"/>
    </xf>
    <xf numFmtId="0" fontId="25" fillId="19" borderId="19" xfId="0" applyFont="1" applyFill="1" applyBorder="1" applyAlignment="1">
      <alignment horizontal="center" vertical="center"/>
    </xf>
    <xf numFmtId="0" fontId="25" fillId="19" borderId="20" xfId="0" applyFont="1" applyFill="1" applyBorder="1" applyAlignment="1">
      <alignment horizontal="center" vertical="center"/>
    </xf>
    <xf numFmtId="0" fontId="25" fillId="19" borderId="7" xfId="0" applyFont="1" applyFill="1" applyBorder="1" applyAlignment="1">
      <alignment horizontal="center" vertical="center"/>
    </xf>
    <xf numFmtId="0" fontId="25" fillId="19" borderId="21" xfId="0" applyFont="1" applyFill="1" applyBorder="1" applyAlignment="1">
      <alignment horizontal="center" vertical="center"/>
    </xf>
    <xf numFmtId="0" fontId="0" fillId="9" borderId="24" xfId="0" applyFill="1" applyBorder="1"/>
    <xf numFmtId="0" fontId="11" fillId="9" borderId="24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23" fillId="10" borderId="29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vertical="center" wrapText="1"/>
    </xf>
    <xf numFmtId="0" fontId="69" fillId="19" borderId="29" xfId="0" applyFont="1" applyFill="1" applyBorder="1" applyAlignment="1">
      <alignment horizontal="center" vertical="center" wrapText="1"/>
    </xf>
    <xf numFmtId="0" fontId="69" fillId="19" borderId="32" xfId="0" applyFont="1" applyFill="1" applyBorder="1" applyAlignment="1">
      <alignment horizontal="center" vertical="center" wrapText="1"/>
    </xf>
    <xf numFmtId="0" fontId="21" fillId="19" borderId="32" xfId="0" applyFont="1" applyFill="1" applyBorder="1" applyAlignment="1">
      <alignment horizontal="center" vertical="center" wrapText="1"/>
    </xf>
    <xf numFmtId="0" fontId="21" fillId="19" borderId="33" xfId="0" applyFont="1" applyFill="1" applyBorder="1" applyAlignment="1">
      <alignment horizontal="center" vertical="center" wrapText="1"/>
    </xf>
    <xf numFmtId="164" fontId="4" fillId="9" borderId="0" xfId="0" applyNumberFormat="1" applyFont="1" applyFill="1" applyBorder="1" applyAlignment="1">
      <alignment vertical="center"/>
    </xf>
    <xf numFmtId="164" fontId="4" fillId="6" borderId="37" xfId="0" applyNumberFormat="1" applyFont="1" applyFill="1" applyBorder="1" applyAlignment="1">
      <alignment horizontal="center" vertical="center"/>
    </xf>
    <xf numFmtId="164" fontId="4" fillId="6" borderId="38" xfId="0" applyNumberFormat="1" applyFont="1" applyFill="1" applyBorder="1" applyAlignment="1">
      <alignment horizontal="center" vertical="center"/>
    </xf>
    <xf numFmtId="164" fontId="4" fillId="9" borderId="27" xfId="0" applyNumberFormat="1" applyFont="1" applyFill="1" applyBorder="1" applyAlignment="1">
      <alignment vertical="center"/>
    </xf>
    <xf numFmtId="164" fontId="4" fillId="6" borderId="41" xfId="0" applyNumberFormat="1" applyFont="1" applyFill="1" applyBorder="1" applyAlignment="1">
      <alignment horizontal="center" vertical="center"/>
    </xf>
    <xf numFmtId="164" fontId="4" fillId="6" borderId="45" xfId="0" applyNumberFormat="1" applyFont="1" applyFill="1" applyBorder="1" applyAlignment="1">
      <alignment horizontal="center" vertical="center"/>
    </xf>
    <xf numFmtId="164" fontId="4" fillId="6" borderId="46" xfId="0" applyNumberFormat="1" applyFont="1" applyFill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66" fillId="6" borderId="0" xfId="0" applyFont="1" applyFill="1" applyBorder="1" applyAlignment="1">
      <alignment horizontal="center" vertical="center" wrapText="1"/>
    </xf>
    <xf numFmtId="0" fontId="66" fillId="6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6" fillId="6" borderId="7" xfId="0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70" fillId="6" borderId="5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0" borderId="98" xfId="0" applyFont="1" applyBorder="1" applyAlignment="1">
      <alignment horizontal="left"/>
    </xf>
    <xf numFmtId="164" fontId="4" fillId="6" borderId="98" xfId="0" applyNumberFormat="1" applyFont="1" applyFill="1" applyBorder="1" applyAlignment="1">
      <alignment horizontal="center" vertical="center"/>
    </xf>
    <xf numFmtId="0" fontId="3" fillId="0" borderId="99" xfId="0" applyFont="1" applyBorder="1" applyAlignment="1">
      <alignment horizontal="left"/>
    </xf>
    <xf numFmtId="0" fontId="3" fillId="0" borderId="100" xfId="0" applyFont="1" applyBorder="1" applyAlignment="1">
      <alignment horizontal="center" vertical="center"/>
    </xf>
    <xf numFmtId="0" fontId="71" fillId="0" borderId="5" xfId="0" applyFon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2" fillId="6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23" fillId="4" borderId="13" xfId="0" applyNumberFormat="1" applyFont="1" applyFill="1" applyBorder="1" applyAlignment="1">
      <alignment horizontal="center" vertical="center"/>
    </xf>
    <xf numFmtId="0" fontId="21" fillId="19" borderId="8" xfId="0" applyFont="1" applyFill="1" applyBorder="1" applyAlignment="1">
      <alignment horizontal="center" vertical="center" wrapText="1"/>
    </xf>
    <xf numFmtId="0" fontId="21" fillId="19" borderId="9" xfId="0" applyFont="1" applyFill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/>
    </xf>
    <xf numFmtId="6" fontId="4" fillId="0" borderId="11" xfId="0" applyNumberFormat="1" applyFont="1" applyBorder="1" applyAlignment="1">
      <alignment horizontal="center"/>
    </xf>
    <xf numFmtId="6" fontId="4" fillId="0" borderId="12" xfId="0" applyNumberFormat="1" applyFont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 vertical="center"/>
    </xf>
    <xf numFmtId="164" fontId="23" fillId="4" borderId="14" xfId="0" applyNumberFormat="1" applyFont="1" applyFill="1" applyBorder="1" applyAlignment="1">
      <alignment horizontal="center" vertical="center"/>
    </xf>
    <xf numFmtId="6" fontId="13" fillId="0" borderId="11" xfId="0" applyNumberFormat="1" applyFont="1" applyBorder="1" applyAlignment="1">
      <alignment horizontal="center"/>
    </xf>
    <xf numFmtId="6" fontId="13" fillId="0" borderId="12" xfId="0" applyNumberFormat="1" applyFont="1" applyBorder="1" applyAlignment="1">
      <alignment horizontal="center"/>
    </xf>
    <xf numFmtId="164" fontId="24" fillId="8" borderId="11" xfId="0" applyNumberFormat="1" applyFont="1" applyFill="1" applyBorder="1" applyAlignment="1">
      <alignment horizontal="center" vertical="center"/>
    </xf>
    <xf numFmtId="164" fontId="23" fillId="4" borderId="15" xfId="0" applyNumberFormat="1" applyFont="1" applyFill="1" applyBorder="1" applyAlignment="1">
      <alignment horizontal="center" vertical="center"/>
    </xf>
    <xf numFmtId="0" fontId="68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13" fillId="0" borderId="7" xfId="0" applyFont="1" applyBorder="1"/>
    <xf numFmtId="0" fontId="4" fillId="0" borderId="16" xfId="0" applyFont="1" applyBorder="1" applyAlignment="1">
      <alignment horizontal="left"/>
    </xf>
    <xf numFmtId="0" fontId="13" fillId="0" borderId="16" xfId="0" applyFont="1" applyBorder="1"/>
    <xf numFmtId="0" fontId="71" fillId="0" borderId="0" xfId="0" applyFont="1" applyBorder="1" applyAlignment="1">
      <alignment horizontal="center" vertical="center"/>
    </xf>
    <xf numFmtId="0" fontId="73" fillId="5" borderId="11" xfId="0" applyFont="1" applyFill="1" applyBorder="1" applyAlignment="1">
      <alignment horizontal="center" vertical="center"/>
    </xf>
    <xf numFmtId="0" fontId="73" fillId="5" borderId="16" xfId="0" applyFont="1" applyFill="1" applyBorder="1" applyAlignment="1">
      <alignment horizontal="center" vertical="center"/>
    </xf>
    <xf numFmtId="0" fontId="73" fillId="5" borderId="12" xfId="0" applyFont="1" applyFill="1" applyBorder="1" applyAlignment="1">
      <alignment horizontal="center" vertical="center"/>
    </xf>
    <xf numFmtId="0" fontId="72" fillId="0" borderId="5" xfId="0" applyFont="1" applyBorder="1" applyAlignment="1">
      <alignment horizontal="left" vertical="center"/>
    </xf>
    <xf numFmtId="0" fontId="72" fillId="0" borderId="5" xfId="0" applyFont="1" applyBorder="1" applyAlignment="1">
      <alignment horizontal="center" vertical="center"/>
    </xf>
    <xf numFmtId="165" fontId="72" fillId="0" borderId="0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center" vertical="center"/>
    </xf>
    <xf numFmtId="165" fontId="21" fillId="7" borderId="5" xfId="0" applyNumberFormat="1" applyFont="1" applyFill="1" applyBorder="1" applyAlignment="1">
      <alignment horizontal="center" vertical="center"/>
    </xf>
    <xf numFmtId="165" fontId="21" fillId="7" borderId="5" xfId="0" applyNumberFormat="1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/>
    </xf>
    <xf numFmtId="0" fontId="23" fillId="7" borderId="50" xfId="0" applyFont="1" applyFill="1" applyBorder="1" applyAlignment="1">
      <alignment horizontal="left" vertical="center"/>
    </xf>
    <xf numFmtId="0" fontId="21" fillId="7" borderId="56" xfId="0" applyFont="1" applyFill="1" applyBorder="1" applyAlignment="1">
      <alignment horizontal="center" vertical="center"/>
    </xf>
    <xf numFmtId="165" fontId="21" fillId="7" borderId="0" xfId="0" applyNumberFormat="1" applyFont="1" applyFill="1" applyBorder="1" applyAlignment="1">
      <alignment horizontal="center" vertical="center"/>
    </xf>
    <xf numFmtId="165" fontId="21" fillId="7" borderId="0" xfId="0" applyNumberFormat="1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/>
    </xf>
    <xf numFmtId="0" fontId="21" fillId="7" borderId="56" xfId="0" applyFont="1" applyFill="1" applyBorder="1" applyAlignment="1">
      <alignment horizontal="center" vertical="center"/>
    </xf>
    <xf numFmtId="0" fontId="72" fillId="0" borderId="101" xfId="1" applyFont="1" applyBorder="1" applyAlignment="1">
      <alignment horizontal="left" vertical="center"/>
    </xf>
    <xf numFmtId="0" fontId="72" fillId="0" borderId="102" xfId="1" applyFont="1" applyBorder="1" applyAlignment="1">
      <alignment horizontal="center" vertical="center"/>
    </xf>
    <xf numFmtId="0" fontId="72" fillId="0" borderId="104" xfId="1" applyFont="1" applyBorder="1" applyAlignment="1">
      <alignment horizontal="left" vertical="center"/>
    </xf>
    <xf numFmtId="0" fontId="72" fillId="0" borderId="105" xfId="1" applyFont="1" applyBorder="1" applyAlignment="1">
      <alignment horizontal="center" vertical="center"/>
    </xf>
    <xf numFmtId="0" fontId="72" fillId="0" borderId="107" xfId="1" applyFont="1" applyBorder="1" applyAlignment="1">
      <alignment horizontal="left" vertical="center"/>
    </xf>
    <xf numFmtId="0" fontId="72" fillId="0" borderId="108" xfId="1" applyFont="1" applyBorder="1" applyAlignment="1">
      <alignment horizontal="center" vertical="center"/>
    </xf>
    <xf numFmtId="0" fontId="23" fillId="7" borderId="4" xfId="0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center" vertical="center"/>
    </xf>
    <xf numFmtId="165" fontId="21" fillId="7" borderId="4" xfId="0" applyNumberFormat="1" applyFont="1" applyFill="1" applyBorder="1" applyAlignment="1">
      <alignment horizontal="center" vertical="center"/>
    </xf>
    <xf numFmtId="165" fontId="21" fillId="7" borderId="6" xfId="0" applyNumberFormat="1" applyFont="1" applyFill="1" applyBorder="1" applyAlignment="1">
      <alignment horizontal="center" vertical="center"/>
    </xf>
    <xf numFmtId="165" fontId="21" fillId="6" borderId="0" xfId="0" applyNumberFormat="1" applyFont="1" applyFill="1" applyBorder="1" applyAlignment="1">
      <alignment horizontal="center" vertical="center"/>
    </xf>
    <xf numFmtId="165" fontId="72" fillId="0" borderId="101" xfId="2" applyNumberFormat="1" applyFont="1" applyBorder="1" applyAlignment="1">
      <alignment horizontal="left" vertical="center"/>
    </xf>
    <xf numFmtId="0" fontId="72" fillId="0" borderId="102" xfId="0" applyFont="1" applyBorder="1" applyAlignment="1">
      <alignment horizontal="center" vertical="center"/>
    </xf>
    <xf numFmtId="165" fontId="72" fillId="6" borderId="0" xfId="0" applyNumberFormat="1" applyFont="1" applyFill="1" applyBorder="1" applyAlignment="1">
      <alignment horizontal="center" vertical="center"/>
    </xf>
    <xf numFmtId="165" fontId="72" fillId="0" borderId="104" xfId="2" applyNumberFormat="1" applyFont="1" applyBorder="1" applyAlignment="1">
      <alignment horizontal="left" vertical="center"/>
    </xf>
    <xf numFmtId="0" fontId="72" fillId="0" borderId="105" xfId="0" applyFont="1" applyBorder="1" applyAlignment="1">
      <alignment horizontal="center" vertical="center"/>
    </xf>
    <xf numFmtId="0" fontId="72" fillId="0" borderId="108" xfId="0" applyFont="1" applyBorder="1" applyAlignment="1">
      <alignment horizontal="center" vertical="center"/>
    </xf>
    <xf numFmtId="165" fontId="21" fillId="7" borderId="5" xfId="0" applyNumberFormat="1" applyFont="1" applyFill="1" applyBorder="1" applyAlignment="1">
      <alignment horizontal="center" vertical="center"/>
    </xf>
    <xf numFmtId="165" fontId="21" fillId="7" borderId="6" xfId="0" applyNumberFormat="1" applyFont="1" applyFill="1" applyBorder="1" applyAlignment="1">
      <alignment horizontal="center" vertical="center"/>
    </xf>
    <xf numFmtId="0" fontId="50" fillId="0" borderId="5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72" fillId="0" borderId="104" xfId="1" quotePrefix="1" applyFont="1" applyBorder="1" applyAlignment="1">
      <alignment horizontal="left" vertical="center"/>
    </xf>
    <xf numFmtId="0" fontId="72" fillId="0" borderId="105" xfId="1" quotePrefix="1" applyFont="1" applyBorder="1" applyAlignment="1">
      <alignment horizontal="center" vertical="center"/>
    </xf>
    <xf numFmtId="0" fontId="72" fillId="0" borderId="104" xfId="0" applyFont="1" applyBorder="1" applyAlignment="1">
      <alignment horizontal="left" vertical="center"/>
    </xf>
    <xf numFmtId="0" fontId="72" fillId="0" borderId="107" xfId="0" applyFont="1" applyBorder="1" applyAlignment="1">
      <alignment horizontal="left" vertical="center"/>
    </xf>
    <xf numFmtId="165" fontId="75" fillId="0" borderId="0" xfId="1" applyNumberFormat="1" applyFont="1" applyBorder="1" applyAlignment="1">
      <alignment horizontal="center" vertical="center"/>
    </xf>
    <xf numFmtId="165" fontId="21" fillId="7" borderId="50" xfId="0" applyNumberFormat="1" applyFont="1" applyFill="1" applyBorder="1" applyAlignment="1">
      <alignment horizontal="center" vertical="center"/>
    </xf>
    <xf numFmtId="0" fontId="72" fillId="0" borderId="50" xfId="0" applyFont="1" applyBorder="1" applyAlignment="1">
      <alignment horizontal="left" vertical="center"/>
    </xf>
    <xf numFmtId="0" fontId="21" fillId="6" borderId="5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165" fontId="76" fillId="6" borderId="0" xfId="0" applyNumberFormat="1" applyFont="1" applyFill="1" applyBorder="1" applyAlignment="1">
      <alignment horizontal="center" vertical="center"/>
    </xf>
    <xf numFmtId="0" fontId="72" fillId="0" borderId="0" xfId="1" applyFont="1" applyBorder="1" applyAlignment="1">
      <alignment horizontal="left" vertical="center"/>
    </xf>
    <xf numFmtId="165" fontId="75" fillId="0" borderId="0" xfId="0" applyNumberFormat="1" applyFont="1" applyBorder="1" applyAlignment="1">
      <alignment horizontal="center" vertical="center"/>
    </xf>
    <xf numFmtId="0" fontId="72" fillId="0" borderId="122" xfId="0" applyFont="1" applyBorder="1" applyAlignment="1">
      <alignment horizontal="left" vertical="center"/>
    </xf>
    <xf numFmtId="0" fontId="72" fillId="0" borderId="123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 wrapText="1"/>
    </xf>
    <xf numFmtId="0" fontId="21" fillId="7" borderId="56" xfId="0" applyFont="1" applyFill="1" applyBorder="1" applyAlignment="1">
      <alignment horizontal="center" vertical="center" wrapText="1"/>
    </xf>
    <xf numFmtId="0" fontId="72" fillId="0" borderId="101" xfId="0" applyFont="1" applyBorder="1" applyAlignment="1">
      <alignment horizontal="left" vertical="center"/>
    </xf>
    <xf numFmtId="0" fontId="3" fillId="6" borderId="104" xfId="0" applyFont="1" applyFill="1" applyBorder="1" applyAlignment="1">
      <alignment horizontal="left" vertical="center"/>
    </xf>
    <xf numFmtId="0" fontId="3" fillId="6" borderId="107" xfId="0" applyFont="1" applyFill="1" applyBorder="1" applyAlignment="1">
      <alignment horizontal="left" vertical="center"/>
    </xf>
    <xf numFmtId="0" fontId="23" fillId="7" borderId="125" xfId="0" applyFont="1" applyFill="1" applyBorder="1" applyAlignment="1">
      <alignment horizontal="left" vertical="center"/>
    </xf>
    <xf numFmtId="0" fontId="21" fillId="7" borderId="126" xfId="0" applyFont="1" applyFill="1" applyBorder="1" applyAlignment="1">
      <alignment horizontal="center" vertical="center"/>
    </xf>
    <xf numFmtId="165" fontId="21" fillId="7" borderId="126" xfId="0" applyNumberFormat="1" applyFont="1" applyFill="1" applyBorder="1" applyAlignment="1">
      <alignment horizontal="center" vertical="center"/>
    </xf>
    <xf numFmtId="0" fontId="3" fillId="7" borderId="126" xfId="0" applyFont="1" applyFill="1" applyBorder="1" applyAlignment="1">
      <alignment vertical="center"/>
    </xf>
    <xf numFmtId="0" fontId="3" fillId="7" borderId="127" xfId="0" applyFont="1" applyFill="1" applyBorder="1" applyAlignment="1">
      <alignment vertical="center"/>
    </xf>
    <xf numFmtId="0" fontId="72" fillId="0" borderId="128" xfId="1" applyFont="1" applyBorder="1" applyAlignment="1">
      <alignment horizontal="left" vertical="center"/>
    </xf>
    <xf numFmtId="165" fontId="72" fillId="6" borderId="114" xfId="0" applyNumberFormat="1" applyFont="1" applyFill="1" applyBorder="1" applyAlignment="1">
      <alignment horizontal="center" vertical="center"/>
    </xf>
    <xf numFmtId="165" fontId="72" fillId="6" borderId="115" xfId="0" applyNumberFormat="1" applyFont="1" applyFill="1" applyBorder="1" applyAlignment="1">
      <alignment horizontal="center" vertical="center"/>
    </xf>
    <xf numFmtId="165" fontId="72" fillId="6" borderId="116" xfId="0" applyNumberFormat="1" applyFont="1" applyFill="1" applyBorder="1" applyAlignment="1">
      <alignment horizontal="center" vertical="center"/>
    </xf>
    <xf numFmtId="0" fontId="72" fillId="0" borderId="129" xfId="1" applyFont="1" applyBorder="1" applyAlignment="1">
      <alignment horizontal="left" vertical="center"/>
    </xf>
    <xf numFmtId="165" fontId="21" fillId="10" borderId="130" xfId="0" applyNumberFormat="1" applyFont="1" applyFill="1" applyBorder="1" applyAlignment="1">
      <alignment horizontal="center" vertical="center"/>
    </xf>
    <xf numFmtId="165" fontId="21" fillId="10" borderId="112" xfId="0" applyNumberFormat="1" applyFont="1" applyFill="1" applyBorder="1" applyAlignment="1">
      <alignment horizontal="center" vertical="center"/>
    </xf>
    <xf numFmtId="165" fontId="21" fillId="10" borderId="113" xfId="0" applyNumberFormat="1" applyFont="1" applyFill="1" applyBorder="1" applyAlignment="1">
      <alignment horizontal="center" vertical="center"/>
    </xf>
    <xf numFmtId="0" fontId="72" fillId="0" borderId="50" xfId="1" applyFont="1" applyBorder="1" applyAlignment="1">
      <alignment horizontal="left" vertical="center"/>
    </xf>
    <xf numFmtId="165" fontId="21" fillId="10" borderId="119" xfId="0" applyNumberFormat="1" applyFont="1" applyFill="1" applyBorder="1" applyAlignment="1">
      <alignment horizontal="center" vertical="center"/>
    </xf>
    <xf numFmtId="165" fontId="21" fillId="10" borderId="120" xfId="0" applyNumberFormat="1" applyFont="1" applyFill="1" applyBorder="1" applyAlignment="1">
      <alignment horizontal="center" vertical="center"/>
    </xf>
    <xf numFmtId="165" fontId="21" fillId="10" borderId="56" xfId="0" applyNumberFormat="1" applyFont="1" applyFill="1" applyBorder="1" applyAlignment="1">
      <alignment horizontal="center" vertical="center"/>
    </xf>
    <xf numFmtId="164" fontId="3" fillId="0" borderId="102" xfId="0" applyNumberFormat="1" applyFont="1" applyBorder="1" applyAlignment="1">
      <alignment horizontal="center" vertical="center" wrapText="1"/>
    </xf>
    <xf numFmtId="164" fontId="3" fillId="0" borderId="105" xfId="0" applyNumberFormat="1" applyFont="1" applyBorder="1" applyAlignment="1">
      <alignment horizontal="center" vertical="center" wrapText="1"/>
    </xf>
    <xf numFmtId="164" fontId="3" fillId="0" borderId="108" xfId="0" applyNumberFormat="1" applyFont="1" applyBorder="1" applyAlignment="1">
      <alignment horizontal="center" vertical="center" wrapText="1"/>
    </xf>
    <xf numFmtId="0" fontId="3" fillId="0" borderId="120" xfId="0" applyFont="1" applyBorder="1" applyAlignment="1">
      <alignment vertical="center"/>
    </xf>
    <xf numFmtId="165" fontId="75" fillId="0" borderId="7" xfId="0" applyNumberFormat="1" applyFont="1" applyBorder="1" applyAlignment="1">
      <alignment horizontal="center" vertical="center"/>
    </xf>
    <xf numFmtId="0" fontId="75" fillId="0" borderId="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4" fontId="72" fillId="0" borderId="101" xfId="0" applyNumberFormat="1" applyFont="1" applyBorder="1" applyAlignment="1">
      <alignment horizontal="left" vertical="center"/>
    </xf>
    <xf numFmtId="4" fontId="72" fillId="0" borderId="104" xfId="0" applyNumberFormat="1" applyFont="1" applyBorder="1" applyAlignment="1">
      <alignment horizontal="left" vertical="center"/>
    </xf>
    <xf numFmtId="4" fontId="72" fillId="0" borderId="107" xfId="0" applyNumberFormat="1" applyFont="1" applyBorder="1" applyAlignment="1">
      <alignment horizontal="left" vertical="center"/>
    </xf>
    <xf numFmtId="4" fontId="72" fillId="0" borderId="0" xfId="0" applyNumberFormat="1" applyFont="1" applyBorder="1" applyAlignment="1">
      <alignment horizontal="left" vertical="center"/>
    </xf>
    <xf numFmtId="0" fontId="3" fillId="6" borderId="101" xfId="0" applyFont="1" applyFill="1" applyBorder="1" applyAlignment="1">
      <alignment horizontal="left" vertical="center"/>
    </xf>
    <xf numFmtId="0" fontId="3" fillId="6" borderId="102" xfId="0" applyFont="1" applyFill="1" applyBorder="1" applyAlignment="1">
      <alignment horizontal="center" vertical="center"/>
    </xf>
    <xf numFmtId="165" fontId="3" fillId="6" borderId="0" xfId="0" applyNumberFormat="1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165" fontId="75" fillId="7" borderId="5" xfId="0" applyNumberFormat="1" applyFont="1" applyFill="1" applyBorder="1" applyAlignment="1">
      <alignment horizontal="center" vertical="center"/>
    </xf>
    <xf numFmtId="165" fontId="75" fillId="7" borderId="6" xfId="0" applyNumberFormat="1" applyFont="1" applyFill="1" applyBorder="1" applyAlignment="1">
      <alignment horizontal="center" vertical="center"/>
    </xf>
    <xf numFmtId="0" fontId="3" fillId="6" borderId="105" xfId="0" applyFont="1" applyFill="1" applyBorder="1" applyAlignment="1">
      <alignment horizontal="center" vertical="center"/>
    </xf>
    <xf numFmtId="0" fontId="3" fillId="6" borderId="108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165" fontId="77" fillId="7" borderId="5" xfId="0" applyNumberFormat="1" applyFont="1" applyFill="1" applyBorder="1" applyAlignment="1">
      <alignment horizontal="center" vertical="center"/>
    </xf>
    <xf numFmtId="165" fontId="77" fillId="7" borderId="6" xfId="0" applyNumberFormat="1" applyFont="1" applyFill="1" applyBorder="1" applyAlignment="1">
      <alignment horizontal="center" vertical="center"/>
    </xf>
    <xf numFmtId="165" fontId="21" fillId="6" borderId="0" xfId="0" applyNumberFormat="1" applyFont="1" applyFill="1" applyBorder="1" applyAlignment="1">
      <alignment horizontal="center" vertical="center" wrapText="1"/>
    </xf>
    <xf numFmtId="165" fontId="3" fillId="0" borderId="101" xfId="0" applyNumberFormat="1" applyFont="1" applyBorder="1" applyAlignment="1">
      <alignment vertical="center"/>
    </xf>
    <xf numFmtId="165" fontId="3" fillId="0" borderId="104" xfId="0" applyNumberFormat="1" applyFont="1" applyBorder="1" applyAlignment="1">
      <alignment vertical="center"/>
    </xf>
    <xf numFmtId="165" fontId="3" fillId="0" borderId="104" xfId="0" applyNumberFormat="1" applyFont="1" applyFill="1" applyBorder="1" applyAlignment="1">
      <alignment vertical="center"/>
    </xf>
    <xf numFmtId="165" fontId="3" fillId="0" borderId="107" xfId="0" applyNumberFormat="1" applyFont="1" applyFill="1" applyBorder="1" applyAlignment="1">
      <alignment vertical="center"/>
    </xf>
    <xf numFmtId="165" fontId="21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5" fontId="21" fillId="7" borderId="8" xfId="0" applyNumberFormat="1" applyFont="1" applyFill="1" applyBorder="1" applyAlignment="1">
      <alignment horizontal="center" vertical="center"/>
    </xf>
    <xf numFmtId="165" fontId="21" fillId="7" borderId="9" xfId="0" applyNumberFormat="1" applyFont="1" applyFill="1" applyBorder="1" applyAlignment="1">
      <alignment horizontal="center" vertical="center"/>
    </xf>
    <xf numFmtId="4" fontId="72" fillId="0" borderId="114" xfId="0" applyNumberFormat="1" applyFont="1" applyBorder="1" applyAlignment="1">
      <alignment horizontal="left" vertical="center"/>
    </xf>
    <xf numFmtId="0" fontId="72" fillId="0" borderId="115" xfId="0" applyFont="1" applyBorder="1" applyAlignment="1">
      <alignment horizontal="center" vertical="center"/>
    </xf>
    <xf numFmtId="0" fontId="72" fillId="0" borderId="130" xfId="0" applyFont="1" applyBorder="1" applyAlignment="1">
      <alignment horizontal="left" vertical="center"/>
    </xf>
    <xf numFmtId="0" fontId="72" fillId="0" borderId="112" xfId="0" applyFont="1" applyBorder="1" applyAlignment="1">
      <alignment horizontal="center" vertical="center"/>
    </xf>
    <xf numFmtId="164" fontId="3" fillId="0" borderId="102" xfId="1" applyNumberFormat="1" applyFont="1" applyBorder="1" applyAlignment="1">
      <alignment horizontal="center" vertical="center"/>
    </xf>
    <xf numFmtId="164" fontId="3" fillId="0" borderId="103" xfId="1" applyNumberFormat="1" applyFont="1" applyBorder="1" applyAlignment="1">
      <alignment horizontal="center" vertical="center"/>
    </xf>
    <xf numFmtId="164" fontId="3" fillId="0" borderId="105" xfId="1" applyNumberFormat="1" applyFont="1" applyBorder="1" applyAlignment="1">
      <alignment horizontal="center" vertical="center"/>
    </xf>
    <xf numFmtId="164" fontId="3" fillId="0" borderId="106" xfId="1" applyNumberFormat="1" applyFont="1" applyBorder="1" applyAlignment="1">
      <alignment horizontal="center" vertical="center"/>
    </xf>
    <xf numFmtId="164" fontId="3" fillId="0" borderId="108" xfId="1" applyNumberFormat="1" applyFont="1" applyBorder="1" applyAlignment="1">
      <alignment horizontal="center" vertical="center"/>
    </xf>
    <xf numFmtId="164" fontId="3" fillId="0" borderId="109" xfId="1" applyNumberFormat="1" applyFont="1" applyBorder="1" applyAlignment="1">
      <alignment horizontal="center" vertical="center"/>
    </xf>
    <xf numFmtId="164" fontId="3" fillId="0" borderId="102" xfId="0" applyNumberFormat="1" applyFont="1" applyBorder="1" applyAlignment="1">
      <alignment horizontal="center" vertical="center"/>
    </xf>
    <xf numFmtId="164" fontId="3" fillId="0" borderId="103" xfId="0" applyNumberFormat="1" applyFont="1" applyBorder="1" applyAlignment="1">
      <alignment horizontal="center" vertical="center"/>
    </xf>
    <xf numFmtId="164" fontId="3" fillId="0" borderId="105" xfId="0" applyNumberFormat="1" applyFont="1" applyBorder="1" applyAlignment="1">
      <alignment horizontal="center" vertical="center"/>
    </xf>
    <xf numFmtId="164" fontId="3" fillId="0" borderId="106" xfId="0" applyNumberFormat="1" applyFont="1" applyBorder="1" applyAlignment="1">
      <alignment horizontal="center" vertical="center"/>
    </xf>
    <xf numFmtId="164" fontId="3" fillId="0" borderId="108" xfId="0" applyNumberFormat="1" applyFont="1" applyBorder="1" applyAlignment="1">
      <alignment horizontal="center" vertical="center"/>
    </xf>
    <xf numFmtId="164" fontId="3" fillId="0" borderId="109" xfId="0" applyNumberFormat="1" applyFont="1" applyBorder="1" applyAlignment="1">
      <alignment horizontal="center" vertical="center"/>
    </xf>
    <xf numFmtId="164" fontId="3" fillId="0" borderId="102" xfId="0" applyNumberFormat="1" applyFont="1" applyBorder="1" applyAlignment="1">
      <alignment horizontal="center" vertical="center"/>
    </xf>
    <xf numFmtId="164" fontId="3" fillId="0" borderId="103" xfId="0" applyNumberFormat="1" applyFont="1" applyBorder="1" applyAlignment="1">
      <alignment horizontal="center" vertical="center"/>
    </xf>
    <xf numFmtId="164" fontId="3" fillId="0" borderId="105" xfId="0" applyNumberFormat="1" applyFont="1" applyBorder="1" applyAlignment="1">
      <alignment horizontal="center" vertical="center"/>
    </xf>
    <xf numFmtId="164" fontId="3" fillId="0" borderId="106" xfId="0" applyNumberFormat="1" applyFont="1" applyBorder="1" applyAlignment="1">
      <alignment horizontal="center" vertical="center"/>
    </xf>
    <xf numFmtId="164" fontId="3" fillId="0" borderId="108" xfId="0" applyNumberFormat="1" applyFont="1" applyBorder="1" applyAlignment="1">
      <alignment horizontal="center" vertical="center"/>
    </xf>
    <xf numFmtId="164" fontId="3" fillId="0" borderId="109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4" fontId="3" fillId="6" borderId="56" xfId="0" applyNumberFormat="1" applyFont="1" applyFill="1" applyBorder="1" applyAlignment="1">
      <alignment horizontal="center" vertical="center"/>
    </xf>
    <xf numFmtId="164" fontId="3" fillId="0" borderId="123" xfId="0" applyNumberFormat="1" applyFont="1" applyBorder="1" applyAlignment="1">
      <alignment horizontal="center" vertical="center"/>
    </xf>
    <xf numFmtId="164" fontId="3" fillId="0" borderId="124" xfId="0" applyNumberFormat="1" applyFont="1" applyBorder="1" applyAlignment="1">
      <alignment horizontal="center" vertical="center"/>
    </xf>
    <xf numFmtId="164" fontId="3" fillId="0" borderId="13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36" xfId="0" applyNumberFormat="1" applyFont="1" applyBorder="1" applyAlignment="1">
      <alignment horizontal="center" vertical="center"/>
    </xf>
    <xf numFmtId="164" fontId="3" fillId="0" borderId="137" xfId="0" applyNumberFormat="1" applyFont="1" applyBorder="1" applyAlignment="1">
      <alignment horizontal="center" vertical="center"/>
    </xf>
    <xf numFmtId="164" fontId="3" fillId="0" borderId="121" xfId="0" applyNumberFormat="1" applyFont="1" applyBorder="1" applyAlignment="1">
      <alignment horizontal="center" vertical="center"/>
    </xf>
    <xf numFmtId="164" fontId="3" fillId="0" borderId="56" xfId="0" applyNumberFormat="1" applyFont="1" applyBorder="1" applyAlignment="1">
      <alignment horizontal="center" vertical="center"/>
    </xf>
    <xf numFmtId="164" fontId="3" fillId="0" borderId="138" xfId="0" applyNumberFormat="1" applyFont="1" applyBorder="1" applyAlignment="1">
      <alignment horizontal="center" vertical="center"/>
    </xf>
    <xf numFmtId="164" fontId="3" fillId="0" borderId="139" xfId="0" applyNumberFormat="1" applyFont="1" applyBorder="1" applyAlignment="1">
      <alignment horizontal="center" vertical="center"/>
    </xf>
    <xf numFmtId="164" fontId="3" fillId="0" borderId="134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40" xfId="0" applyNumberFormat="1" applyFont="1" applyBorder="1" applyAlignment="1">
      <alignment horizontal="center" vertical="center"/>
    </xf>
    <xf numFmtId="164" fontId="3" fillId="0" borderId="141" xfId="0" applyNumberFormat="1" applyFont="1" applyBorder="1" applyAlignment="1">
      <alignment horizontal="center" vertical="center"/>
    </xf>
    <xf numFmtId="164" fontId="3" fillId="0" borderId="142" xfId="0" applyNumberFormat="1" applyFont="1" applyBorder="1" applyAlignment="1">
      <alignment horizontal="center" vertical="center"/>
    </xf>
    <xf numFmtId="164" fontId="3" fillId="0" borderId="143" xfId="0" applyNumberFormat="1" applyFont="1" applyBorder="1" applyAlignment="1">
      <alignment horizontal="center" vertical="center"/>
    </xf>
    <xf numFmtId="164" fontId="3" fillId="0" borderId="131" xfId="0" applyNumberFormat="1" applyFont="1" applyBorder="1" applyAlignment="1">
      <alignment horizontal="center" vertical="center"/>
    </xf>
    <xf numFmtId="164" fontId="3" fillId="0" borderId="133" xfId="0" applyNumberFormat="1" applyFont="1" applyBorder="1" applyAlignment="1">
      <alignment horizontal="center" vertical="center"/>
    </xf>
    <xf numFmtId="164" fontId="3" fillId="0" borderId="144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3" fillId="0" borderId="110" xfId="1" applyNumberFormat="1" applyFont="1" applyBorder="1" applyAlignment="1">
      <alignment horizontal="center" vertical="center"/>
    </xf>
    <xf numFmtId="164" fontId="3" fillId="0" borderId="111" xfId="1" applyNumberFormat="1" applyFont="1" applyBorder="1" applyAlignment="1">
      <alignment horizontal="center" vertical="center"/>
    </xf>
    <xf numFmtId="164" fontId="3" fillId="0" borderId="112" xfId="1" applyNumberFormat="1" applyFont="1" applyBorder="1" applyAlignment="1">
      <alignment horizontal="center" vertical="center"/>
    </xf>
    <xf numFmtId="164" fontId="3" fillId="0" borderId="113" xfId="1" applyNumberFormat="1" applyFont="1" applyBorder="1" applyAlignment="1">
      <alignment horizontal="center" vertical="center"/>
    </xf>
    <xf numFmtId="164" fontId="76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56" xfId="0" applyNumberFormat="1" applyFont="1" applyBorder="1" applyAlignment="1">
      <alignment vertical="center"/>
    </xf>
    <xf numFmtId="164" fontId="76" fillId="6" borderId="0" xfId="0" applyNumberFormat="1" applyFont="1" applyFill="1" applyBorder="1" applyAlignment="1">
      <alignment horizontal="center" vertical="center"/>
    </xf>
    <xf numFmtId="164" fontId="76" fillId="6" borderId="120" xfId="0" applyNumberFormat="1" applyFont="1" applyFill="1" applyBorder="1" applyAlignment="1">
      <alignment horizontal="center" vertical="center"/>
    </xf>
    <xf numFmtId="164" fontId="76" fillId="6" borderId="121" xfId="0" applyNumberFormat="1" applyFont="1" applyFill="1" applyBorder="1" applyAlignment="1">
      <alignment horizontal="center" vertical="center"/>
    </xf>
    <xf numFmtId="164" fontId="75" fillId="0" borderId="0" xfId="0" applyNumberFormat="1" applyFont="1" applyBorder="1" applyAlignment="1">
      <alignment horizontal="center" vertical="center"/>
    </xf>
    <xf numFmtId="164" fontId="3" fillId="0" borderId="123" xfId="1" applyNumberFormat="1" applyFont="1" applyBorder="1" applyAlignment="1">
      <alignment horizontal="center" vertical="center"/>
    </xf>
    <xf numFmtId="164" fontId="3" fillId="0" borderId="124" xfId="1" applyNumberFormat="1" applyFont="1" applyBorder="1" applyAlignment="1">
      <alignment horizontal="center" vertical="center"/>
    </xf>
    <xf numFmtId="164" fontId="3" fillId="0" borderId="117" xfId="1" applyNumberFormat="1" applyFont="1" applyBorder="1" applyAlignment="1">
      <alignment horizontal="center" vertical="center"/>
    </xf>
    <xf numFmtId="164" fontId="3" fillId="0" borderId="118" xfId="1" applyNumberFormat="1" applyFont="1" applyBorder="1" applyAlignment="1">
      <alignment horizontal="center" vertical="center"/>
    </xf>
    <xf numFmtId="164" fontId="3" fillId="0" borderId="115" xfId="1" applyNumberFormat="1" applyFont="1" applyBorder="1" applyAlignment="1">
      <alignment horizontal="center" vertical="center"/>
    </xf>
    <xf numFmtId="164" fontId="3" fillId="0" borderId="115" xfId="0" applyNumberFormat="1" applyFont="1" applyBorder="1" applyAlignment="1">
      <alignment horizontal="center" vertical="center"/>
    </xf>
    <xf numFmtId="164" fontId="3" fillId="0" borderId="116" xfId="0" applyNumberFormat="1" applyFont="1" applyBorder="1" applyAlignment="1">
      <alignment horizontal="center" vertical="center"/>
    </xf>
    <xf numFmtId="164" fontId="3" fillId="0" borderId="132" xfId="0" applyNumberFormat="1" applyFont="1" applyBorder="1" applyAlignment="1">
      <alignment horizontal="center" vertical="center"/>
    </xf>
    <xf numFmtId="164" fontId="3" fillId="0" borderId="119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12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my/Downloads/MARCH_2022_TRADE_PRICE_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 UP FOR RETAIL"/>
      <sheetName val="COMPACT"/>
      <sheetName val="MAXIM"/>
      <sheetName val="THE EDGE 400"/>
      <sheetName val="STREAMLINE"/>
      <sheetName val="DELTA"/>
      <sheetName val="CRAFTSMAN"/>
      <sheetName val="HIGH EAVE"/>
      <sheetName val="STRATA"/>
      <sheetName val="GX 600"/>
      <sheetName val="TITAN 600"/>
      <sheetName val="THE EDGE 600"/>
      <sheetName val="6' FEATURED DWARF WALL"/>
      <sheetName val="THYME 6"/>
      <sheetName val="VANTAGE"/>
      <sheetName val="TITAN 700"/>
      <sheetName val="BELMONT"/>
      <sheetName val="GX 800"/>
      <sheetName val="TITAN 800"/>
      <sheetName val="THE EDGE 800"/>
      <sheetName val="8' FEATURED DWARF WALL "/>
      <sheetName val="THYME 8"/>
      <sheetName val="ZENITH 800"/>
      <sheetName val="SUPREME &amp; CLASSIQUE"/>
      <sheetName val="TITAN 1000 &amp; 1200"/>
      <sheetName val="SMALL BUILDINGS"/>
      <sheetName val="WINDSOR LEAN TO"/>
      <sheetName val="KENSINGTON LEAN TO"/>
      <sheetName val="K800"/>
      <sheetName val="ACCESSORIES"/>
      <sheetName val="POSTAL CHARGE"/>
    </sheetNames>
    <sheetDataSet>
      <sheetData sheetId="0">
        <row r="5">
          <cell r="D5">
            <v>1.35</v>
          </cell>
          <cell r="G5">
            <v>0</v>
          </cell>
        </row>
        <row r="7">
          <cell r="D7">
            <v>1.35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1.2</v>
          </cell>
        </row>
        <row r="14">
          <cell r="D14">
            <v>1</v>
          </cell>
        </row>
        <row r="16">
          <cell r="D16">
            <v>1</v>
          </cell>
        </row>
      </sheetData>
      <sheetData sheetId="1">
        <row r="7">
          <cell r="AR7">
            <v>291</v>
          </cell>
          <cell r="AS7">
            <v>382</v>
          </cell>
          <cell r="AT7">
            <v>400</v>
          </cell>
          <cell r="AU7">
            <v>62</v>
          </cell>
          <cell r="AV7">
            <v>63</v>
          </cell>
          <cell r="AX7">
            <v>133</v>
          </cell>
          <cell r="AY7">
            <v>148</v>
          </cell>
        </row>
        <row r="8">
          <cell r="AR8">
            <v>318</v>
          </cell>
          <cell r="AS8">
            <v>419</v>
          </cell>
          <cell r="AT8">
            <v>486</v>
          </cell>
          <cell r="AU8">
            <v>71</v>
          </cell>
          <cell r="AV8">
            <v>147</v>
          </cell>
          <cell r="AX8">
            <v>158</v>
          </cell>
          <cell r="AY8">
            <v>175</v>
          </cell>
        </row>
        <row r="9">
          <cell r="AR9">
            <v>339</v>
          </cell>
          <cell r="AS9">
            <v>447</v>
          </cell>
          <cell r="AT9">
            <v>567</v>
          </cell>
          <cell r="AU9">
            <v>85</v>
          </cell>
          <cell r="AV9">
            <v>186</v>
          </cell>
          <cell r="AX9">
            <v>180</v>
          </cell>
          <cell r="AY9">
            <v>198</v>
          </cell>
        </row>
        <row r="10">
          <cell r="AR10">
            <v>375</v>
          </cell>
          <cell r="AS10">
            <v>506</v>
          </cell>
          <cell r="AT10">
            <v>638</v>
          </cell>
          <cell r="AU10">
            <v>95</v>
          </cell>
          <cell r="AV10">
            <v>226</v>
          </cell>
          <cell r="AX10">
            <v>196</v>
          </cell>
          <cell r="AY10">
            <v>219</v>
          </cell>
        </row>
        <row r="11">
          <cell r="AR11">
            <v>462</v>
          </cell>
          <cell r="AS11">
            <v>598</v>
          </cell>
          <cell r="AT11">
            <v>772</v>
          </cell>
          <cell r="AU11">
            <v>104</v>
          </cell>
          <cell r="AV11">
            <v>266</v>
          </cell>
          <cell r="AX11">
            <v>293</v>
          </cell>
          <cell r="AY11">
            <v>326</v>
          </cell>
        </row>
        <row r="12">
          <cell r="AR12">
            <v>549</v>
          </cell>
          <cell r="AS12">
            <v>709</v>
          </cell>
          <cell r="AT12">
            <v>905</v>
          </cell>
          <cell r="AU12">
            <v>117</v>
          </cell>
          <cell r="AV12">
            <v>304</v>
          </cell>
          <cell r="AX12">
            <v>371</v>
          </cell>
          <cell r="AY12">
            <v>411</v>
          </cell>
        </row>
        <row r="13">
          <cell r="AR13">
            <v>641</v>
          </cell>
          <cell r="AS13">
            <v>819</v>
          </cell>
          <cell r="AT13">
            <v>1012</v>
          </cell>
          <cell r="AU13">
            <v>126</v>
          </cell>
          <cell r="AV13">
            <v>344</v>
          </cell>
          <cell r="AX13">
            <v>452</v>
          </cell>
          <cell r="AY13">
            <v>504</v>
          </cell>
        </row>
        <row r="14">
          <cell r="AR14">
            <v>740</v>
          </cell>
          <cell r="AS14">
            <v>937</v>
          </cell>
          <cell r="AT14">
            <v>1153</v>
          </cell>
          <cell r="AU14">
            <v>135</v>
          </cell>
          <cell r="AV14">
            <v>384</v>
          </cell>
          <cell r="AX14">
            <v>533</v>
          </cell>
          <cell r="AY14">
            <v>592</v>
          </cell>
        </row>
        <row r="15">
          <cell r="AR15">
            <v>856</v>
          </cell>
          <cell r="AS15">
            <v>1081</v>
          </cell>
          <cell r="AT15">
            <v>1310</v>
          </cell>
          <cell r="AU15">
            <v>148</v>
          </cell>
          <cell r="AV15">
            <v>423</v>
          </cell>
          <cell r="AX15">
            <v>638</v>
          </cell>
          <cell r="AY15">
            <v>709</v>
          </cell>
        </row>
        <row r="16">
          <cell r="AR16">
            <v>969</v>
          </cell>
          <cell r="AS16">
            <v>1214</v>
          </cell>
          <cell r="AT16">
            <v>1466</v>
          </cell>
          <cell r="AU16">
            <v>160</v>
          </cell>
          <cell r="AV16">
            <v>462</v>
          </cell>
          <cell r="AX16">
            <v>738</v>
          </cell>
          <cell r="AY16">
            <v>819</v>
          </cell>
        </row>
        <row r="17">
          <cell r="AR17">
            <v>86</v>
          </cell>
          <cell r="AU17">
            <v>19</v>
          </cell>
          <cell r="AX17">
            <v>43</v>
          </cell>
          <cell r="AY17">
            <v>48</v>
          </cell>
        </row>
        <row r="18">
          <cell r="AR18">
            <v>15</v>
          </cell>
          <cell r="AX18">
            <v>11</v>
          </cell>
          <cell r="AY18">
            <v>12</v>
          </cell>
        </row>
        <row r="19">
          <cell r="AR19">
            <v>-26</v>
          </cell>
          <cell r="AS19">
            <v>-45</v>
          </cell>
          <cell r="AT19">
            <v>-61</v>
          </cell>
          <cell r="AU19">
            <v>-10</v>
          </cell>
          <cell r="AX19">
            <v>-29</v>
          </cell>
          <cell r="AY19">
            <v>-33</v>
          </cell>
        </row>
        <row r="39">
          <cell r="AR39">
            <v>482</v>
          </cell>
          <cell r="AS39">
            <v>583</v>
          </cell>
          <cell r="AU39">
            <v>221</v>
          </cell>
          <cell r="AX39">
            <v>246</v>
          </cell>
        </row>
        <row r="40">
          <cell r="AR40">
            <v>522</v>
          </cell>
          <cell r="AS40">
            <v>631</v>
          </cell>
          <cell r="AU40">
            <v>258</v>
          </cell>
          <cell r="AX40">
            <v>288</v>
          </cell>
        </row>
        <row r="41">
          <cell r="AR41">
            <v>583</v>
          </cell>
          <cell r="AS41">
            <v>715</v>
          </cell>
          <cell r="AU41">
            <v>292</v>
          </cell>
          <cell r="AX41">
            <v>325</v>
          </cell>
        </row>
        <row r="42">
          <cell r="AR42">
            <v>695</v>
          </cell>
          <cell r="AS42">
            <v>835</v>
          </cell>
          <cell r="AU42">
            <v>410</v>
          </cell>
          <cell r="AX42">
            <v>456</v>
          </cell>
        </row>
      </sheetData>
      <sheetData sheetId="2">
        <row r="7">
          <cell r="AF7">
            <v>326</v>
          </cell>
          <cell r="AG7">
            <v>435</v>
          </cell>
          <cell r="AH7">
            <v>476</v>
          </cell>
          <cell r="AI7">
            <v>63</v>
          </cell>
          <cell r="AJ7">
            <v>63</v>
          </cell>
          <cell r="AL7">
            <v>149</v>
          </cell>
          <cell r="AM7">
            <v>166</v>
          </cell>
        </row>
        <row r="8">
          <cell r="AF8">
            <v>354</v>
          </cell>
          <cell r="AG8">
            <v>470</v>
          </cell>
          <cell r="AH8">
            <v>544</v>
          </cell>
          <cell r="AI8">
            <v>77</v>
          </cell>
          <cell r="AJ8">
            <v>147</v>
          </cell>
          <cell r="AL8">
            <v>177</v>
          </cell>
          <cell r="AM8">
            <v>197</v>
          </cell>
        </row>
        <row r="9">
          <cell r="AF9">
            <v>379</v>
          </cell>
          <cell r="AG9">
            <v>504</v>
          </cell>
          <cell r="AH9">
            <v>632</v>
          </cell>
          <cell r="AI9">
            <v>89</v>
          </cell>
          <cell r="AJ9">
            <v>186</v>
          </cell>
          <cell r="AL9">
            <v>201</v>
          </cell>
          <cell r="AM9">
            <v>222</v>
          </cell>
        </row>
        <row r="10">
          <cell r="AF10">
            <v>427</v>
          </cell>
          <cell r="AG10">
            <v>569</v>
          </cell>
          <cell r="AH10">
            <v>711</v>
          </cell>
          <cell r="AI10">
            <v>99</v>
          </cell>
          <cell r="AJ10">
            <v>226</v>
          </cell>
          <cell r="AL10">
            <v>226</v>
          </cell>
          <cell r="AM10">
            <v>251</v>
          </cell>
        </row>
        <row r="11">
          <cell r="AF11">
            <v>521</v>
          </cell>
          <cell r="AG11">
            <v>671</v>
          </cell>
          <cell r="AH11">
            <v>859</v>
          </cell>
          <cell r="AI11">
            <v>109</v>
          </cell>
          <cell r="AJ11">
            <v>266</v>
          </cell>
          <cell r="AL11">
            <v>328</v>
          </cell>
          <cell r="AM11">
            <v>364</v>
          </cell>
        </row>
        <row r="12">
          <cell r="AF12">
            <v>618</v>
          </cell>
          <cell r="AG12">
            <v>792</v>
          </cell>
          <cell r="AH12">
            <v>1004</v>
          </cell>
          <cell r="AI12">
            <v>118</v>
          </cell>
          <cell r="AJ12">
            <v>304</v>
          </cell>
          <cell r="AL12">
            <v>409</v>
          </cell>
          <cell r="AM12">
            <v>455</v>
          </cell>
        </row>
        <row r="13">
          <cell r="AF13">
            <v>695</v>
          </cell>
          <cell r="AG13">
            <v>911</v>
          </cell>
          <cell r="AH13">
            <v>1119</v>
          </cell>
          <cell r="AI13">
            <v>128</v>
          </cell>
          <cell r="AJ13">
            <v>344</v>
          </cell>
          <cell r="AL13">
            <v>502</v>
          </cell>
          <cell r="AM13">
            <v>557</v>
          </cell>
        </row>
        <row r="14">
          <cell r="AF14">
            <v>799</v>
          </cell>
          <cell r="AG14">
            <v>1038</v>
          </cell>
          <cell r="AH14">
            <v>1276</v>
          </cell>
          <cell r="AI14">
            <v>141</v>
          </cell>
          <cell r="AJ14">
            <v>384</v>
          </cell>
          <cell r="AL14">
            <v>594</v>
          </cell>
          <cell r="AM14">
            <v>661</v>
          </cell>
        </row>
        <row r="15">
          <cell r="AF15">
            <v>922</v>
          </cell>
          <cell r="AG15">
            <v>1190</v>
          </cell>
          <cell r="AH15">
            <v>1443</v>
          </cell>
          <cell r="AI15">
            <v>149</v>
          </cell>
          <cell r="AJ15">
            <v>423</v>
          </cell>
          <cell r="AL15">
            <v>711</v>
          </cell>
          <cell r="AM15">
            <v>790</v>
          </cell>
        </row>
        <row r="16">
          <cell r="AF16">
            <v>1040</v>
          </cell>
          <cell r="AG16">
            <v>1332</v>
          </cell>
          <cell r="AH16">
            <v>1610</v>
          </cell>
          <cell r="AI16">
            <v>159</v>
          </cell>
          <cell r="AJ16">
            <v>462</v>
          </cell>
          <cell r="AL16">
            <v>823</v>
          </cell>
          <cell r="AM16">
            <v>915</v>
          </cell>
        </row>
        <row r="17">
          <cell r="AF17">
            <v>94</v>
          </cell>
          <cell r="AI17">
            <v>19</v>
          </cell>
          <cell r="AL17">
            <v>46</v>
          </cell>
          <cell r="AM17">
            <v>50</v>
          </cell>
        </row>
        <row r="18">
          <cell r="AF18">
            <v>15</v>
          </cell>
          <cell r="AL18">
            <v>11</v>
          </cell>
          <cell r="AM18">
            <v>12</v>
          </cell>
        </row>
        <row r="19">
          <cell r="AF19">
            <v>-28</v>
          </cell>
          <cell r="AG19">
            <v>-48</v>
          </cell>
          <cell r="AH19">
            <v>-64</v>
          </cell>
          <cell r="AI19">
            <v>-11</v>
          </cell>
          <cell r="AL19">
            <v>-33</v>
          </cell>
          <cell r="AM19">
            <v>-35</v>
          </cell>
        </row>
        <row r="39">
          <cell r="AF39">
            <v>520</v>
          </cell>
          <cell r="AG39">
            <v>633</v>
          </cell>
          <cell r="AI39">
            <v>242</v>
          </cell>
          <cell r="AL39">
            <v>269</v>
          </cell>
        </row>
        <row r="40">
          <cell r="AF40">
            <v>561</v>
          </cell>
          <cell r="AG40">
            <v>686</v>
          </cell>
          <cell r="AI40">
            <v>278</v>
          </cell>
          <cell r="AL40">
            <v>310</v>
          </cell>
        </row>
        <row r="41">
          <cell r="AF41">
            <v>633</v>
          </cell>
          <cell r="AG41">
            <v>778</v>
          </cell>
          <cell r="AI41">
            <v>322</v>
          </cell>
          <cell r="AL41">
            <v>356</v>
          </cell>
        </row>
        <row r="42">
          <cell r="AF42">
            <v>755</v>
          </cell>
          <cell r="AG42">
            <v>906</v>
          </cell>
          <cell r="AI42">
            <v>446</v>
          </cell>
          <cell r="AL42">
            <v>496</v>
          </cell>
        </row>
      </sheetData>
      <sheetData sheetId="3">
        <row r="7">
          <cell r="P7">
            <v>923</v>
          </cell>
          <cell r="Q7">
            <v>1063</v>
          </cell>
          <cell r="S7">
            <v>379</v>
          </cell>
          <cell r="T7">
            <v>417</v>
          </cell>
        </row>
        <row r="8">
          <cell r="P8">
            <v>1077</v>
          </cell>
          <cell r="Q8">
            <v>1239</v>
          </cell>
          <cell r="S8">
            <v>428</v>
          </cell>
          <cell r="T8">
            <v>472</v>
          </cell>
        </row>
        <row r="9">
          <cell r="P9">
            <v>1231</v>
          </cell>
          <cell r="Q9">
            <v>1415</v>
          </cell>
          <cell r="S9">
            <v>480</v>
          </cell>
          <cell r="T9">
            <v>526</v>
          </cell>
        </row>
        <row r="10">
          <cell r="P10">
            <v>1384</v>
          </cell>
          <cell r="Q10">
            <v>1591</v>
          </cell>
          <cell r="S10">
            <v>541</v>
          </cell>
          <cell r="T10">
            <v>594</v>
          </cell>
        </row>
        <row r="11">
          <cell r="P11">
            <v>1537</v>
          </cell>
          <cell r="Q11">
            <v>1768</v>
          </cell>
          <cell r="S11">
            <v>591</v>
          </cell>
          <cell r="T11">
            <v>649</v>
          </cell>
        </row>
        <row r="12">
          <cell r="P12">
            <v>1696</v>
          </cell>
          <cell r="Q12">
            <v>1951</v>
          </cell>
          <cell r="S12">
            <v>647</v>
          </cell>
          <cell r="T12">
            <v>712</v>
          </cell>
        </row>
        <row r="13">
          <cell r="P13">
            <v>1858</v>
          </cell>
          <cell r="Q13">
            <v>2137</v>
          </cell>
          <cell r="S13">
            <v>699</v>
          </cell>
          <cell r="T13">
            <v>768</v>
          </cell>
        </row>
        <row r="14">
          <cell r="P14">
            <v>174</v>
          </cell>
          <cell r="S14">
            <v>86</v>
          </cell>
          <cell r="T14">
            <v>95</v>
          </cell>
        </row>
      </sheetData>
      <sheetData sheetId="4">
        <row r="7">
          <cell r="AR7">
            <v>296</v>
          </cell>
          <cell r="AS7">
            <v>400</v>
          </cell>
          <cell r="AT7">
            <v>436</v>
          </cell>
          <cell r="AU7">
            <v>62</v>
          </cell>
          <cell r="AV7">
            <v>72</v>
          </cell>
          <cell r="AX7">
            <v>142</v>
          </cell>
          <cell r="AY7">
            <v>157</v>
          </cell>
        </row>
        <row r="8">
          <cell r="AR8">
            <v>328</v>
          </cell>
          <cell r="AS8">
            <v>441</v>
          </cell>
          <cell r="AT8">
            <v>529</v>
          </cell>
          <cell r="AU8">
            <v>71</v>
          </cell>
          <cell r="AV8">
            <v>164</v>
          </cell>
          <cell r="AX8">
            <v>167</v>
          </cell>
          <cell r="AY8">
            <v>186</v>
          </cell>
        </row>
        <row r="9">
          <cell r="AR9">
            <v>352</v>
          </cell>
          <cell r="AS9">
            <v>476</v>
          </cell>
          <cell r="AT9">
            <v>615</v>
          </cell>
          <cell r="AU9">
            <v>85</v>
          </cell>
          <cell r="AV9">
            <v>204</v>
          </cell>
          <cell r="AX9">
            <v>187</v>
          </cell>
          <cell r="AY9">
            <v>207</v>
          </cell>
        </row>
        <row r="10">
          <cell r="AR10">
            <v>388</v>
          </cell>
          <cell r="AS10">
            <v>529</v>
          </cell>
          <cell r="AT10">
            <v>709</v>
          </cell>
          <cell r="AU10">
            <v>95</v>
          </cell>
          <cell r="AV10">
            <v>243</v>
          </cell>
          <cell r="AX10">
            <v>220</v>
          </cell>
          <cell r="AY10">
            <v>245</v>
          </cell>
        </row>
        <row r="11">
          <cell r="AR11">
            <v>491</v>
          </cell>
          <cell r="AS11">
            <v>639</v>
          </cell>
          <cell r="AT11">
            <v>819</v>
          </cell>
          <cell r="AU11">
            <v>104</v>
          </cell>
          <cell r="AV11">
            <v>282</v>
          </cell>
          <cell r="AX11">
            <v>316</v>
          </cell>
          <cell r="AY11">
            <v>352</v>
          </cell>
        </row>
        <row r="12">
          <cell r="AR12">
            <v>570</v>
          </cell>
          <cell r="AS12">
            <v>747</v>
          </cell>
          <cell r="AT12">
            <v>930</v>
          </cell>
          <cell r="AU12">
            <v>117</v>
          </cell>
          <cell r="AV12">
            <v>322</v>
          </cell>
          <cell r="AX12">
            <v>392</v>
          </cell>
          <cell r="AY12">
            <v>435</v>
          </cell>
        </row>
        <row r="13">
          <cell r="AR13">
            <v>663</v>
          </cell>
          <cell r="AS13">
            <v>860</v>
          </cell>
          <cell r="AT13">
            <v>1065</v>
          </cell>
          <cell r="AU13">
            <v>126</v>
          </cell>
          <cell r="AV13">
            <v>362</v>
          </cell>
          <cell r="AX13">
            <v>464</v>
          </cell>
          <cell r="AY13">
            <v>517</v>
          </cell>
        </row>
        <row r="14">
          <cell r="AR14">
            <v>764</v>
          </cell>
          <cell r="AS14">
            <v>980</v>
          </cell>
          <cell r="AT14">
            <v>1213</v>
          </cell>
          <cell r="AU14">
            <v>135</v>
          </cell>
          <cell r="AV14">
            <v>400</v>
          </cell>
          <cell r="AX14">
            <v>550</v>
          </cell>
          <cell r="AY14">
            <v>611</v>
          </cell>
        </row>
        <row r="15">
          <cell r="AR15">
            <v>876</v>
          </cell>
          <cell r="AS15">
            <v>1112</v>
          </cell>
          <cell r="AT15">
            <v>1368</v>
          </cell>
          <cell r="AU15">
            <v>148</v>
          </cell>
          <cell r="AV15">
            <v>440</v>
          </cell>
          <cell r="AX15">
            <v>655</v>
          </cell>
          <cell r="AY15">
            <v>728</v>
          </cell>
        </row>
        <row r="16">
          <cell r="AR16">
            <v>1009</v>
          </cell>
          <cell r="AS16">
            <v>1259</v>
          </cell>
          <cell r="AT16">
            <v>1537</v>
          </cell>
          <cell r="AU16">
            <v>160</v>
          </cell>
          <cell r="AV16">
            <v>480</v>
          </cell>
          <cell r="AX16">
            <v>760</v>
          </cell>
          <cell r="AY16">
            <v>844</v>
          </cell>
        </row>
        <row r="17">
          <cell r="AR17">
            <v>86</v>
          </cell>
          <cell r="AU17">
            <v>19</v>
          </cell>
          <cell r="AX17">
            <v>43</v>
          </cell>
          <cell r="AY17">
            <v>48</v>
          </cell>
        </row>
        <row r="18">
          <cell r="AR18">
            <v>19</v>
          </cell>
          <cell r="AX18">
            <v>14</v>
          </cell>
          <cell r="AY18">
            <v>15</v>
          </cell>
        </row>
        <row r="19">
          <cell r="AR19">
            <v>-29</v>
          </cell>
          <cell r="AS19">
            <v>-50</v>
          </cell>
          <cell r="AT19">
            <v>-64</v>
          </cell>
          <cell r="AU19">
            <v>-10</v>
          </cell>
          <cell r="AX19">
            <v>-34</v>
          </cell>
          <cell r="AY19">
            <v>-38</v>
          </cell>
        </row>
        <row r="39">
          <cell r="AR39">
            <v>506</v>
          </cell>
          <cell r="AS39">
            <v>620</v>
          </cell>
          <cell r="AU39">
            <v>241</v>
          </cell>
          <cell r="AX39">
            <v>268</v>
          </cell>
        </row>
        <row r="40">
          <cell r="AR40">
            <v>552</v>
          </cell>
          <cell r="AS40">
            <v>677</v>
          </cell>
          <cell r="AU40">
            <v>278</v>
          </cell>
          <cell r="AX40">
            <v>310</v>
          </cell>
        </row>
        <row r="41">
          <cell r="AR41">
            <v>616</v>
          </cell>
          <cell r="AS41">
            <v>758</v>
          </cell>
          <cell r="AU41">
            <v>331</v>
          </cell>
          <cell r="AX41">
            <v>370</v>
          </cell>
        </row>
        <row r="42">
          <cell r="AR42">
            <v>756</v>
          </cell>
          <cell r="AS42">
            <v>906</v>
          </cell>
          <cell r="AU42">
            <v>455</v>
          </cell>
          <cell r="AX42">
            <v>505</v>
          </cell>
        </row>
      </sheetData>
      <sheetData sheetId="5">
        <row r="7">
          <cell r="AF7">
            <v>338</v>
          </cell>
          <cell r="AG7">
            <v>458</v>
          </cell>
          <cell r="AH7">
            <v>509</v>
          </cell>
          <cell r="AI7">
            <v>63</v>
          </cell>
          <cell r="AJ7">
            <v>72</v>
          </cell>
          <cell r="AL7">
            <v>164</v>
          </cell>
          <cell r="AM7">
            <v>181</v>
          </cell>
        </row>
        <row r="8">
          <cell r="AF8">
            <v>367</v>
          </cell>
          <cell r="AG8">
            <v>498</v>
          </cell>
          <cell r="AH8">
            <v>597</v>
          </cell>
          <cell r="AI8">
            <v>77</v>
          </cell>
          <cell r="AJ8">
            <v>164</v>
          </cell>
          <cell r="AL8">
            <v>187</v>
          </cell>
          <cell r="AM8">
            <v>210</v>
          </cell>
        </row>
        <row r="9">
          <cell r="AF9">
            <v>401</v>
          </cell>
          <cell r="AG9">
            <v>536</v>
          </cell>
          <cell r="AH9">
            <v>692</v>
          </cell>
          <cell r="AI9">
            <v>89</v>
          </cell>
          <cell r="AJ9">
            <v>204</v>
          </cell>
          <cell r="AL9">
            <v>213</v>
          </cell>
          <cell r="AM9">
            <v>237</v>
          </cell>
        </row>
        <row r="10">
          <cell r="AF10">
            <v>452</v>
          </cell>
          <cell r="AG10">
            <v>594</v>
          </cell>
          <cell r="AH10">
            <v>792</v>
          </cell>
          <cell r="AI10">
            <v>99</v>
          </cell>
          <cell r="AJ10">
            <v>243</v>
          </cell>
          <cell r="AL10">
            <v>247</v>
          </cell>
          <cell r="AM10">
            <v>276</v>
          </cell>
        </row>
        <row r="11">
          <cell r="AF11">
            <v>557</v>
          </cell>
          <cell r="AG11">
            <v>718</v>
          </cell>
          <cell r="AH11">
            <v>921</v>
          </cell>
          <cell r="AI11">
            <v>109</v>
          </cell>
          <cell r="AJ11">
            <v>282</v>
          </cell>
          <cell r="AL11">
            <v>355</v>
          </cell>
          <cell r="AM11">
            <v>293</v>
          </cell>
        </row>
        <row r="12">
          <cell r="AF12">
            <v>646</v>
          </cell>
          <cell r="AG12">
            <v>836</v>
          </cell>
          <cell r="AH12">
            <v>1042</v>
          </cell>
          <cell r="AI12">
            <v>118</v>
          </cell>
          <cell r="AJ12">
            <v>322</v>
          </cell>
          <cell r="AL12">
            <v>441</v>
          </cell>
          <cell r="AM12">
            <v>489</v>
          </cell>
        </row>
        <row r="13">
          <cell r="AF13">
            <v>728</v>
          </cell>
          <cell r="AG13">
            <v>957</v>
          </cell>
          <cell r="AH13">
            <v>1187</v>
          </cell>
          <cell r="AI13">
            <v>128</v>
          </cell>
          <cell r="AJ13">
            <v>362</v>
          </cell>
          <cell r="AL13">
            <v>518</v>
          </cell>
          <cell r="AM13">
            <v>577</v>
          </cell>
        </row>
        <row r="14">
          <cell r="AF14">
            <v>840</v>
          </cell>
          <cell r="AG14">
            <v>1008</v>
          </cell>
          <cell r="AH14">
            <v>1337</v>
          </cell>
          <cell r="AI14">
            <v>141</v>
          </cell>
          <cell r="AJ14">
            <v>400</v>
          </cell>
          <cell r="AL14">
            <v>614</v>
          </cell>
          <cell r="AM14">
            <v>681</v>
          </cell>
        </row>
        <row r="15">
          <cell r="AF15">
            <v>964</v>
          </cell>
          <cell r="AG15">
            <v>1245</v>
          </cell>
          <cell r="AH15">
            <v>1529</v>
          </cell>
          <cell r="AI15">
            <v>149</v>
          </cell>
          <cell r="AJ15">
            <v>440</v>
          </cell>
          <cell r="AL15">
            <v>731</v>
          </cell>
          <cell r="AM15">
            <v>813</v>
          </cell>
        </row>
        <row r="16">
          <cell r="AF16">
            <v>1086</v>
          </cell>
          <cell r="AG16">
            <v>1390</v>
          </cell>
          <cell r="AH16">
            <v>1707</v>
          </cell>
          <cell r="AI16">
            <v>159</v>
          </cell>
          <cell r="AJ16">
            <v>480</v>
          </cell>
          <cell r="AL16">
            <v>846</v>
          </cell>
          <cell r="AM16">
            <v>941</v>
          </cell>
        </row>
        <row r="17">
          <cell r="AF17">
            <v>94</v>
          </cell>
          <cell r="AI17">
            <v>19</v>
          </cell>
          <cell r="AL17">
            <v>46</v>
          </cell>
          <cell r="AM17">
            <v>50</v>
          </cell>
        </row>
        <row r="18">
          <cell r="AF18">
            <v>19</v>
          </cell>
          <cell r="AL18">
            <v>14</v>
          </cell>
          <cell r="AM18">
            <v>15</v>
          </cell>
        </row>
        <row r="19">
          <cell r="AF19">
            <v>-33</v>
          </cell>
          <cell r="AG19">
            <v>-53</v>
          </cell>
          <cell r="AH19">
            <v>-70</v>
          </cell>
          <cell r="AI19">
            <v>-11</v>
          </cell>
          <cell r="AL19">
            <v>-37</v>
          </cell>
          <cell r="AM19">
            <v>-41</v>
          </cell>
        </row>
        <row r="39">
          <cell r="AF39">
            <v>545</v>
          </cell>
          <cell r="AG39">
            <v>676</v>
          </cell>
          <cell r="AI39">
            <v>261</v>
          </cell>
          <cell r="AL39">
            <v>291</v>
          </cell>
        </row>
        <row r="40">
          <cell r="AF40">
            <v>602</v>
          </cell>
          <cell r="AG40">
            <v>738</v>
          </cell>
          <cell r="AI40">
            <v>301</v>
          </cell>
          <cell r="AL40">
            <v>335</v>
          </cell>
        </row>
        <row r="41">
          <cell r="AF41">
            <v>681</v>
          </cell>
          <cell r="AG41">
            <v>825</v>
          </cell>
          <cell r="AI41">
            <v>361</v>
          </cell>
          <cell r="AL41">
            <v>400</v>
          </cell>
        </row>
        <row r="42">
          <cell r="AF42">
            <v>823</v>
          </cell>
          <cell r="AG42">
            <v>985</v>
          </cell>
          <cell r="AI42">
            <v>495</v>
          </cell>
          <cell r="AL42">
            <v>549</v>
          </cell>
        </row>
      </sheetData>
      <sheetData sheetId="6">
        <row r="7">
          <cell r="AR7">
            <v>271</v>
          </cell>
          <cell r="AS7">
            <v>353</v>
          </cell>
          <cell r="AT7">
            <v>435</v>
          </cell>
          <cell r="AU7">
            <v>61</v>
          </cell>
          <cell r="AV7">
            <v>78</v>
          </cell>
          <cell r="AX7">
            <v>128</v>
          </cell>
          <cell r="AY7">
            <v>143</v>
          </cell>
        </row>
        <row r="8">
          <cell r="AR8">
            <v>305</v>
          </cell>
          <cell r="AS8">
            <v>410</v>
          </cell>
          <cell r="AT8">
            <v>535</v>
          </cell>
          <cell r="AU8">
            <v>69</v>
          </cell>
          <cell r="AV8">
            <v>177</v>
          </cell>
          <cell r="AX8">
            <v>156</v>
          </cell>
          <cell r="AY8">
            <v>172</v>
          </cell>
        </row>
        <row r="9">
          <cell r="AR9">
            <v>337</v>
          </cell>
          <cell r="AS9">
            <v>463</v>
          </cell>
          <cell r="AT9">
            <v>632</v>
          </cell>
          <cell r="AU9">
            <v>77</v>
          </cell>
          <cell r="AV9">
            <v>218</v>
          </cell>
          <cell r="AX9">
            <v>183</v>
          </cell>
          <cell r="AY9">
            <v>204</v>
          </cell>
        </row>
        <row r="10">
          <cell r="AR10">
            <v>378</v>
          </cell>
          <cell r="AS10">
            <v>526</v>
          </cell>
          <cell r="AT10">
            <v>731</v>
          </cell>
          <cell r="AU10">
            <v>86</v>
          </cell>
          <cell r="AV10">
            <v>255</v>
          </cell>
          <cell r="AX10">
            <v>220</v>
          </cell>
          <cell r="AY10">
            <v>245</v>
          </cell>
        </row>
        <row r="11">
          <cell r="AR11">
            <v>440</v>
          </cell>
          <cell r="AS11">
            <v>611</v>
          </cell>
          <cell r="AT11">
            <v>826</v>
          </cell>
          <cell r="AU11">
            <v>96</v>
          </cell>
          <cell r="AV11">
            <v>294</v>
          </cell>
          <cell r="AX11">
            <v>299</v>
          </cell>
          <cell r="AY11">
            <v>330</v>
          </cell>
        </row>
        <row r="12">
          <cell r="AR12">
            <v>522</v>
          </cell>
          <cell r="AS12">
            <v>711</v>
          </cell>
          <cell r="AT12">
            <v>957</v>
          </cell>
          <cell r="AU12">
            <v>106</v>
          </cell>
          <cell r="AV12">
            <v>335</v>
          </cell>
          <cell r="AX12">
            <v>372</v>
          </cell>
          <cell r="AY12">
            <v>412</v>
          </cell>
        </row>
        <row r="13">
          <cell r="AR13">
            <v>616</v>
          </cell>
          <cell r="AS13">
            <v>825</v>
          </cell>
          <cell r="AT13">
            <v>1070</v>
          </cell>
          <cell r="AU13">
            <v>116</v>
          </cell>
          <cell r="AV13">
            <v>373</v>
          </cell>
          <cell r="AX13">
            <v>450</v>
          </cell>
          <cell r="AY13">
            <v>498</v>
          </cell>
        </row>
        <row r="14">
          <cell r="AR14">
            <v>715</v>
          </cell>
          <cell r="AS14">
            <v>944</v>
          </cell>
          <cell r="AT14">
            <v>1215</v>
          </cell>
          <cell r="AU14">
            <v>124</v>
          </cell>
          <cell r="AV14">
            <v>412</v>
          </cell>
          <cell r="AX14">
            <v>533</v>
          </cell>
          <cell r="AY14">
            <v>592</v>
          </cell>
        </row>
        <row r="15">
          <cell r="AR15">
            <v>825</v>
          </cell>
          <cell r="AS15">
            <v>1071</v>
          </cell>
          <cell r="AT15">
            <v>1372</v>
          </cell>
          <cell r="AU15">
            <v>133</v>
          </cell>
          <cell r="AV15">
            <v>452</v>
          </cell>
          <cell r="AX15">
            <v>637</v>
          </cell>
          <cell r="AY15">
            <v>704</v>
          </cell>
        </row>
        <row r="16">
          <cell r="AR16">
            <v>947</v>
          </cell>
          <cell r="AS16">
            <v>1213</v>
          </cell>
          <cell r="AT16">
            <v>1539</v>
          </cell>
          <cell r="AU16">
            <v>143</v>
          </cell>
          <cell r="AV16">
            <v>494</v>
          </cell>
          <cell r="AX16">
            <v>740</v>
          </cell>
          <cell r="AY16">
            <v>823</v>
          </cell>
        </row>
        <row r="17">
          <cell r="AR17">
            <v>64</v>
          </cell>
          <cell r="AU17">
            <v>15</v>
          </cell>
          <cell r="AX17">
            <v>28</v>
          </cell>
          <cell r="AY17">
            <v>32</v>
          </cell>
        </row>
        <row r="18">
          <cell r="AR18">
            <v>23</v>
          </cell>
          <cell r="AX18">
            <v>16</v>
          </cell>
          <cell r="AY18">
            <v>19</v>
          </cell>
        </row>
        <row r="19">
          <cell r="AR19">
            <v>-34</v>
          </cell>
          <cell r="AS19">
            <v>-57</v>
          </cell>
          <cell r="AT19">
            <v>-62</v>
          </cell>
          <cell r="AU19">
            <v>-10</v>
          </cell>
          <cell r="AX19">
            <v>-25</v>
          </cell>
          <cell r="AY19">
            <v>-28</v>
          </cell>
        </row>
        <row r="38">
          <cell r="AR38">
            <v>482</v>
          </cell>
          <cell r="AS38">
            <v>588</v>
          </cell>
          <cell r="AU38">
            <v>228</v>
          </cell>
          <cell r="AX38">
            <v>254</v>
          </cell>
        </row>
        <row r="39">
          <cell r="AR39">
            <v>536</v>
          </cell>
          <cell r="AS39">
            <v>664</v>
          </cell>
          <cell r="AU39">
            <v>274</v>
          </cell>
          <cell r="AX39">
            <v>304</v>
          </cell>
        </row>
        <row r="40">
          <cell r="AR40">
            <v>606</v>
          </cell>
          <cell r="AS40">
            <v>756</v>
          </cell>
          <cell r="AU40">
            <v>331</v>
          </cell>
          <cell r="AX40">
            <v>370</v>
          </cell>
        </row>
        <row r="41">
          <cell r="AR41">
            <v>709</v>
          </cell>
          <cell r="AS41">
            <v>881</v>
          </cell>
          <cell r="AU41">
            <v>436</v>
          </cell>
          <cell r="AX41">
            <v>486</v>
          </cell>
        </row>
        <row r="42">
          <cell r="AR42">
            <v>810</v>
          </cell>
          <cell r="AS42">
            <v>1001</v>
          </cell>
          <cell r="AU42">
            <v>529</v>
          </cell>
          <cell r="AX42">
            <v>588</v>
          </cell>
        </row>
      </sheetData>
      <sheetData sheetId="7">
        <row r="6">
          <cell r="AR6">
            <v>292</v>
          </cell>
          <cell r="AS6">
            <v>373</v>
          </cell>
          <cell r="AT6">
            <v>502</v>
          </cell>
          <cell r="AU6">
            <v>64</v>
          </cell>
          <cell r="AV6">
            <v>78</v>
          </cell>
          <cell r="AX6">
            <v>143</v>
          </cell>
          <cell r="AY6">
            <v>158</v>
          </cell>
        </row>
        <row r="7">
          <cell r="AR7">
            <v>347</v>
          </cell>
          <cell r="AS7">
            <v>456</v>
          </cell>
          <cell r="AT7">
            <v>607</v>
          </cell>
          <cell r="AU7">
            <v>78</v>
          </cell>
          <cell r="AV7">
            <v>177</v>
          </cell>
          <cell r="AX7">
            <v>181</v>
          </cell>
          <cell r="AY7">
            <v>203</v>
          </cell>
        </row>
        <row r="8">
          <cell r="AR8">
            <v>379</v>
          </cell>
          <cell r="AS8">
            <v>513</v>
          </cell>
          <cell r="AT8">
            <v>711</v>
          </cell>
          <cell r="AU8">
            <v>92</v>
          </cell>
          <cell r="AV8">
            <v>218</v>
          </cell>
          <cell r="AX8">
            <v>223</v>
          </cell>
          <cell r="AY8">
            <v>250</v>
          </cell>
        </row>
        <row r="9">
          <cell r="AR9">
            <v>432</v>
          </cell>
          <cell r="AS9">
            <v>585</v>
          </cell>
          <cell r="AT9">
            <v>827</v>
          </cell>
          <cell r="AU9">
            <v>104</v>
          </cell>
          <cell r="AV9">
            <v>255</v>
          </cell>
          <cell r="AX9">
            <v>257</v>
          </cell>
          <cell r="AY9">
            <v>286</v>
          </cell>
        </row>
        <row r="10">
          <cell r="AR10">
            <v>496</v>
          </cell>
          <cell r="AS10">
            <v>675</v>
          </cell>
          <cell r="AT10">
            <v>929</v>
          </cell>
          <cell r="AU10">
            <v>112</v>
          </cell>
          <cell r="AV10">
            <v>294</v>
          </cell>
          <cell r="AX10">
            <v>340</v>
          </cell>
          <cell r="AY10">
            <v>379</v>
          </cell>
        </row>
        <row r="11">
          <cell r="AR11">
            <v>584</v>
          </cell>
          <cell r="AS11">
            <v>785</v>
          </cell>
          <cell r="AT11">
            <v>1075</v>
          </cell>
          <cell r="AU11">
            <v>119</v>
          </cell>
          <cell r="AV11">
            <v>335</v>
          </cell>
          <cell r="AX11">
            <v>420</v>
          </cell>
          <cell r="AY11">
            <v>467</v>
          </cell>
        </row>
        <row r="12">
          <cell r="AR12">
            <v>685</v>
          </cell>
          <cell r="AS12">
            <v>913</v>
          </cell>
          <cell r="AT12">
            <v>1237</v>
          </cell>
          <cell r="AU12">
            <v>130</v>
          </cell>
          <cell r="AV12">
            <v>373</v>
          </cell>
          <cell r="AX12">
            <v>499</v>
          </cell>
          <cell r="AY12">
            <v>557</v>
          </cell>
        </row>
        <row r="13">
          <cell r="AR13">
            <v>780</v>
          </cell>
          <cell r="AS13">
            <v>1033</v>
          </cell>
          <cell r="AT13">
            <v>1355</v>
          </cell>
          <cell r="AU13">
            <v>140</v>
          </cell>
          <cell r="AV13">
            <v>412</v>
          </cell>
          <cell r="AX13">
            <v>585</v>
          </cell>
          <cell r="AY13">
            <v>651</v>
          </cell>
        </row>
        <row r="14">
          <cell r="AR14">
            <v>884</v>
          </cell>
          <cell r="AS14">
            <v>1164</v>
          </cell>
          <cell r="AT14">
            <v>1516</v>
          </cell>
          <cell r="AU14">
            <v>147</v>
          </cell>
          <cell r="AV14">
            <v>452</v>
          </cell>
          <cell r="AX14">
            <v>687</v>
          </cell>
          <cell r="AY14">
            <v>764</v>
          </cell>
        </row>
        <row r="15">
          <cell r="AR15">
            <v>1010</v>
          </cell>
          <cell r="AS15">
            <v>1319</v>
          </cell>
          <cell r="AT15">
            <v>1703</v>
          </cell>
          <cell r="AU15">
            <v>158</v>
          </cell>
          <cell r="AV15">
            <v>494</v>
          </cell>
          <cell r="AX15">
            <v>794</v>
          </cell>
          <cell r="AY15">
            <v>881</v>
          </cell>
        </row>
        <row r="16">
          <cell r="AR16">
            <v>64</v>
          </cell>
          <cell r="AU16">
            <v>16</v>
          </cell>
          <cell r="AX16">
            <v>28</v>
          </cell>
          <cell r="AY16">
            <v>32</v>
          </cell>
        </row>
        <row r="17">
          <cell r="AR17">
            <v>134</v>
          </cell>
          <cell r="AS17">
            <v>183</v>
          </cell>
          <cell r="AT17">
            <v>198</v>
          </cell>
          <cell r="AU17">
            <v>34</v>
          </cell>
          <cell r="AV17">
            <v>39</v>
          </cell>
          <cell r="AX17">
            <v>88</v>
          </cell>
          <cell r="AY17">
            <v>99</v>
          </cell>
        </row>
        <row r="18">
          <cell r="AR18">
            <v>23</v>
          </cell>
          <cell r="AX18">
            <v>16</v>
          </cell>
          <cell r="AY18">
            <v>19</v>
          </cell>
        </row>
        <row r="19">
          <cell r="AR19">
            <v>-41</v>
          </cell>
          <cell r="AS19">
            <v>-69</v>
          </cell>
          <cell r="AT19">
            <v>-73</v>
          </cell>
          <cell r="AU19">
            <v>-11</v>
          </cell>
          <cell r="AX19">
            <v>-32</v>
          </cell>
          <cell r="AY19">
            <v>-34</v>
          </cell>
        </row>
        <row r="39">
          <cell r="AR39">
            <v>523</v>
          </cell>
          <cell r="AS39">
            <v>633</v>
          </cell>
          <cell r="AU39">
            <v>254</v>
          </cell>
          <cell r="AX39">
            <v>282</v>
          </cell>
        </row>
        <row r="40">
          <cell r="AR40">
            <v>580</v>
          </cell>
          <cell r="AS40">
            <v>715</v>
          </cell>
          <cell r="AU40">
            <v>316</v>
          </cell>
          <cell r="AX40">
            <v>352</v>
          </cell>
        </row>
        <row r="41">
          <cell r="AR41">
            <v>659</v>
          </cell>
          <cell r="AS41">
            <v>814</v>
          </cell>
          <cell r="AU41">
            <v>370</v>
          </cell>
          <cell r="AX41">
            <v>410</v>
          </cell>
        </row>
        <row r="42">
          <cell r="AR42">
            <v>764</v>
          </cell>
          <cell r="AS42">
            <v>943</v>
          </cell>
          <cell r="AU42">
            <v>481</v>
          </cell>
          <cell r="AX42">
            <v>534</v>
          </cell>
        </row>
        <row r="43">
          <cell r="AR43">
            <v>873</v>
          </cell>
          <cell r="AS43">
            <v>1074</v>
          </cell>
          <cell r="AU43">
            <v>577</v>
          </cell>
          <cell r="AX43">
            <v>641</v>
          </cell>
        </row>
      </sheetData>
      <sheetData sheetId="8">
        <row r="6">
          <cell r="AF6">
            <v>356</v>
          </cell>
          <cell r="AG6">
            <v>440</v>
          </cell>
          <cell r="AH6">
            <v>568</v>
          </cell>
          <cell r="AI6">
            <v>70</v>
          </cell>
          <cell r="AJ6">
            <v>80</v>
          </cell>
          <cell r="AL6">
            <v>172</v>
          </cell>
          <cell r="AM6">
            <v>192</v>
          </cell>
        </row>
        <row r="7">
          <cell r="AF7">
            <v>411</v>
          </cell>
          <cell r="AG7">
            <v>523</v>
          </cell>
          <cell r="AH7">
            <v>675</v>
          </cell>
          <cell r="AI7">
            <v>82</v>
          </cell>
          <cell r="AJ7">
            <v>171</v>
          </cell>
          <cell r="AL7">
            <v>211</v>
          </cell>
          <cell r="AM7">
            <v>234</v>
          </cell>
        </row>
        <row r="8">
          <cell r="AF8">
            <v>444</v>
          </cell>
          <cell r="AG8">
            <v>580</v>
          </cell>
          <cell r="AH8">
            <v>778</v>
          </cell>
          <cell r="AI8">
            <v>96</v>
          </cell>
          <cell r="AJ8">
            <v>210</v>
          </cell>
          <cell r="AL8">
            <v>254</v>
          </cell>
          <cell r="AM8">
            <v>282</v>
          </cell>
        </row>
        <row r="9">
          <cell r="AF9">
            <v>498</v>
          </cell>
          <cell r="AG9">
            <v>651</v>
          </cell>
          <cell r="AH9">
            <v>893</v>
          </cell>
          <cell r="AI9">
            <v>108</v>
          </cell>
          <cell r="AJ9">
            <v>250</v>
          </cell>
          <cell r="AL9">
            <v>286</v>
          </cell>
          <cell r="AM9">
            <v>317</v>
          </cell>
        </row>
        <row r="10">
          <cell r="AF10">
            <v>565</v>
          </cell>
          <cell r="AG10">
            <v>740</v>
          </cell>
          <cell r="AH10">
            <v>993</v>
          </cell>
          <cell r="AI10">
            <v>117</v>
          </cell>
          <cell r="AJ10">
            <v>290</v>
          </cell>
          <cell r="AL10">
            <v>371</v>
          </cell>
          <cell r="AM10">
            <v>411</v>
          </cell>
        </row>
        <row r="11">
          <cell r="AF11">
            <v>653</v>
          </cell>
          <cell r="AG11">
            <v>851</v>
          </cell>
          <cell r="AH11">
            <v>1141</v>
          </cell>
          <cell r="AI11">
            <v>126</v>
          </cell>
          <cell r="AJ11">
            <v>328</v>
          </cell>
          <cell r="AL11">
            <v>449</v>
          </cell>
          <cell r="AM11">
            <v>498</v>
          </cell>
        </row>
        <row r="12">
          <cell r="AF12">
            <v>754</v>
          </cell>
          <cell r="AG12">
            <v>977</v>
          </cell>
          <cell r="AH12">
            <v>1307</v>
          </cell>
          <cell r="AI12">
            <v>135</v>
          </cell>
          <cell r="AJ12">
            <v>367</v>
          </cell>
          <cell r="AL12">
            <v>530</v>
          </cell>
          <cell r="AM12">
            <v>589</v>
          </cell>
        </row>
        <row r="13">
          <cell r="AF13">
            <v>845</v>
          </cell>
          <cell r="AG13">
            <v>1101</v>
          </cell>
          <cell r="AH13">
            <v>1420</v>
          </cell>
          <cell r="AI13">
            <v>143</v>
          </cell>
          <cell r="AJ13">
            <v>408</v>
          </cell>
          <cell r="AL13">
            <v>613</v>
          </cell>
          <cell r="AM13">
            <v>680</v>
          </cell>
        </row>
        <row r="14">
          <cell r="AF14">
            <v>937</v>
          </cell>
          <cell r="AG14">
            <v>1227</v>
          </cell>
          <cell r="AH14">
            <v>1579</v>
          </cell>
          <cell r="AI14">
            <v>152</v>
          </cell>
          <cell r="AJ14">
            <v>446</v>
          </cell>
          <cell r="AL14">
            <v>693</v>
          </cell>
          <cell r="AM14">
            <v>772</v>
          </cell>
        </row>
        <row r="15">
          <cell r="AF15">
            <v>1027</v>
          </cell>
          <cell r="AG15">
            <v>1353</v>
          </cell>
          <cell r="AH15">
            <v>1736</v>
          </cell>
          <cell r="AI15">
            <v>162</v>
          </cell>
          <cell r="AJ15">
            <v>486</v>
          </cell>
          <cell r="AL15">
            <v>775</v>
          </cell>
          <cell r="AM15">
            <v>861</v>
          </cell>
        </row>
        <row r="16">
          <cell r="AF16">
            <v>132</v>
          </cell>
          <cell r="AI16">
            <v>16</v>
          </cell>
          <cell r="AL16">
            <v>76</v>
          </cell>
          <cell r="AM16">
            <v>85</v>
          </cell>
        </row>
        <row r="17">
          <cell r="AF17">
            <v>134</v>
          </cell>
          <cell r="AG17">
            <v>181</v>
          </cell>
          <cell r="AH17">
            <v>198</v>
          </cell>
          <cell r="AI17">
            <v>34</v>
          </cell>
          <cell r="AJ17">
            <v>39</v>
          </cell>
          <cell r="AL17">
            <v>87</v>
          </cell>
          <cell r="AM17">
            <v>97</v>
          </cell>
        </row>
        <row r="18">
          <cell r="AF18">
            <v>23</v>
          </cell>
          <cell r="AL18">
            <v>16</v>
          </cell>
          <cell r="AM18">
            <v>19</v>
          </cell>
        </row>
        <row r="19">
          <cell r="AF19">
            <v>-41</v>
          </cell>
          <cell r="AG19">
            <v>-65</v>
          </cell>
          <cell r="AH19">
            <v>-76</v>
          </cell>
          <cell r="AI19">
            <v>-11</v>
          </cell>
          <cell r="AL19">
            <v>-32</v>
          </cell>
          <cell r="AM19">
            <v>-34</v>
          </cell>
        </row>
        <row r="39">
          <cell r="AF39">
            <v>591</v>
          </cell>
          <cell r="AG39">
            <v>702</v>
          </cell>
          <cell r="AI39">
            <v>283</v>
          </cell>
          <cell r="AL39">
            <v>314</v>
          </cell>
        </row>
        <row r="40">
          <cell r="AF40">
            <v>646</v>
          </cell>
          <cell r="AG40">
            <v>782</v>
          </cell>
          <cell r="AI40">
            <v>346</v>
          </cell>
          <cell r="AL40">
            <v>384</v>
          </cell>
        </row>
        <row r="41">
          <cell r="AF41">
            <v>727</v>
          </cell>
          <cell r="AG41">
            <v>880</v>
          </cell>
          <cell r="AI41">
            <v>397</v>
          </cell>
          <cell r="AL41">
            <v>441</v>
          </cell>
        </row>
        <row r="42">
          <cell r="AF42">
            <v>831</v>
          </cell>
          <cell r="AG42">
            <v>1108</v>
          </cell>
          <cell r="AI42">
            <v>509</v>
          </cell>
          <cell r="AL42">
            <v>566</v>
          </cell>
        </row>
        <row r="43">
          <cell r="AF43">
            <v>923</v>
          </cell>
          <cell r="AG43">
            <v>1121</v>
          </cell>
          <cell r="AI43">
            <v>605</v>
          </cell>
          <cell r="AL43">
            <v>671</v>
          </cell>
        </row>
      </sheetData>
      <sheetData sheetId="9">
        <row r="6">
          <cell r="R6">
            <v>743</v>
          </cell>
          <cell r="S6">
            <v>843</v>
          </cell>
          <cell r="U6">
            <v>136</v>
          </cell>
          <cell r="W6">
            <v>380</v>
          </cell>
          <cell r="X6">
            <v>424</v>
          </cell>
        </row>
        <row r="7">
          <cell r="R7">
            <v>813</v>
          </cell>
          <cell r="S7">
            <v>937</v>
          </cell>
          <cell r="U7">
            <v>177</v>
          </cell>
          <cell r="W7">
            <v>427</v>
          </cell>
          <cell r="X7">
            <v>474</v>
          </cell>
        </row>
        <row r="8">
          <cell r="R8">
            <v>882</v>
          </cell>
          <cell r="S8">
            <v>1036</v>
          </cell>
          <cell r="U8">
            <v>218</v>
          </cell>
          <cell r="W8">
            <v>456</v>
          </cell>
          <cell r="X8">
            <v>506</v>
          </cell>
        </row>
        <row r="9">
          <cell r="R9">
            <v>1038</v>
          </cell>
          <cell r="S9">
            <v>1198</v>
          </cell>
          <cell r="U9">
            <v>255</v>
          </cell>
          <cell r="W9">
            <v>474</v>
          </cell>
          <cell r="X9">
            <v>529</v>
          </cell>
        </row>
        <row r="10">
          <cell r="R10">
            <v>1196</v>
          </cell>
          <cell r="S10">
            <v>1381</v>
          </cell>
          <cell r="U10">
            <v>294</v>
          </cell>
          <cell r="W10">
            <v>494</v>
          </cell>
          <cell r="X10">
            <v>547</v>
          </cell>
        </row>
        <row r="11">
          <cell r="R11">
            <v>1368</v>
          </cell>
          <cell r="S11">
            <v>1578</v>
          </cell>
          <cell r="U11">
            <v>335</v>
          </cell>
          <cell r="W11">
            <v>561</v>
          </cell>
          <cell r="X11">
            <v>625</v>
          </cell>
        </row>
        <row r="12">
          <cell r="R12">
            <v>1482</v>
          </cell>
          <cell r="S12">
            <v>1696</v>
          </cell>
          <cell r="U12">
            <v>373</v>
          </cell>
          <cell r="W12">
            <v>625</v>
          </cell>
          <cell r="X12">
            <v>694</v>
          </cell>
        </row>
        <row r="13">
          <cell r="R13">
            <v>1634</v>
          </cell>
          <cell r="S13">
            <v>1869</v>
          </cell>
          <cell r="U13">
            <v>412</v>
          </cell>
          <cell r="W13">
            <v>678</v>
          </cell>
          <cell r="X13">
            <v>755</v>
          </cell>
        </row>
        <row r="14">
          <cell r="R14">
            <v>1816</v>
          </cell>
          <cell r="S14">
            <v>2079</v>
          </cell>
          <cell r="U14">
            <v>452</v>
          </cell>
          <cell r="W14">
            <v>746</v>
          </cell>
          <cell r="X14">
            <v>827</v>
          </cell>
        </row>
        <row r="15">
          <cell r="R15">
            <v>174</v>
          </cell>
          <cell r="W15">
            <v>71</v>
          </cell>
          <cell r="X15">
            <v>78</v>
          </cell>
        </row>
        <row r="16">
          <cell r="R16">
            <v>261</v>
          </cell>
          <cell r="S16">
            <v>288</v>
          </cell>
          <cell r="U16">
            <v>39</v>
          </cell>
          <cell r="W16">
            <v>96</v>
          </cell>
          <cell r="X16">
            <v>108</v>
          </cell>
        </row>
        <row r="17">
          <cell r="R17">
            <v>23</v>
          </cell>
          <cell r="W17">
            <v>16</v>
          </cell>
          <cell r="X17">
            <v>19</v>
          </cell>
        </row>
        <row r="18">
          <cell r="R18">
            <v>-61</v>
          </cell>
          <cell r="S18">
            <v>-64</v>
          </cell>
          <cell r="W18">
            <v>-25</v>
          </cell>
          <cell r="X18">
            <v>-28</v>
          </cell>
        </row>
        <row r="21">
          <cell r="R21">
            <v>7</v>
          </cell>
          <cell r="S21">
            <v>7</v>
          </cell>
        </row>
        <row r="22">
          <cell r="R22">
            <v>5</v>
          </cell>
          <cell r="S22">
            <v>5</v>
          </cell>
        </row>
        <row r="23">
          <cell r="R23">
            <v>61</v>
          </cell>
          <cell r="S23">
            <v>52</v>
          </cell>
        </row>
        <row r="39">
          <cell r="R39">
            <v>920</v>
          </cell>
          <cell r="T39">
            <v>428</v>
          </cell>
          <cell r="W39">
            <v>476</v>
          </cell>
        </row>
        <row r="40">
          <cell r="R40">
            <v>1012</v>
          </cell>
          <cell r="T40">
            <v>494</v>
          </cell>
          <cell r="W40">
            <v>547</v>
          </cell>
        </row>
        <row r="41">
          <cell r="R41">
            <v>1111</v>
          </cell>
          <cell r="T41">
            <v>542</v>
          </cell>
          <cell r="W41">
            <v>602</v>
          </cell>
        </row>
        <row r="42">
          <cell r="R42">
            <v>1301</v>
          </cell>
          <cell r="T42">
            <v>588</v>
          </cell>
          <cell r="W42">
            <v>653</v>
          </cell>
        </row>
        <row r="43">
          <cell r="R43">
            <v>1482</v>
          </cell>
          <cell r="T43">
            <v>622</v>
          </cell>
          <cell r="W43">
            <v>691</v>
          </cell>
        </row>
        <row r="44">
          <cell r="R44">
            <v>1685</v>
          </cell>
          <cell r="T44">
            <v>712</v>
          </cell>
          <cell r="W44">
            <v>792</v>
          </cell>
        </row>
      </sheetData>
      <sheetData sheetId="10">
        <row r="7">
          <cell r="S7">
            <v>869</v>
          </cell>
          <cell r="U7">
            <v>1101</v>
          </cell>
          <cell r="V7">
            <v>218</v>
          </cell>
          <cell r="X7">
            <v>391</v>
          </cell>
          <cell r="Y7">
            <v>434</v>
          </cell>
        </row>
        <row r="8">
          <cell r="S8">
            <v>1031</v>
          </cell>
          <cell r="U8">
            <v>1310</v>
          </cell>
          <cell r="V8">
            <v>255</v>
          </cell>
          <cell r="X8">
            <v>450</v>
          </cell>
          <cell r="Y8">
            <v>499</v>
          </cell>
        </row>
        <row r="9">
          <cell r="S9">
            <v>1177</v>
          </cell>
          <cell r="U9">
            <v>1497</v>
          </cell>
          <cell r="V9">
            <v>294</v>
          </cell>
          <cell r="X9">
            <v>496</v>
          </cell>
          <cell r="Y9">
            <v>550</v>
          </cell>
        </row>
        <row r="10">
          <cell r="S10">
            <v>1313</v>
          </cell>
          <cell r="U10">
            <v>1669</v>
          </cell>
          <cell r="V10">
            <v>335</v>
          </cell>
          <cell r="X10">
            <v>538</v>
          </cell>
          <cell r="Y10">
            <v>598</v>
          </cell>
        </row>
        <row r="11">
          <cell r="S11">
            <v>1498</v>
          </cell>
          <cell r="U11">
            <v>1901</v>
          </cell>
          <cell r="V11">
            <v>373</v>
          </cell>
          <cell r="X11">
            <v>620</v>
          </cell>
          <cell r="Y11">
            <v>687</v>
          </cell>
        </row>
        <row r="12">
          <cell r="S12">
            <v>1644</v>
          </cell>
          <cell r="U12">
            <v>2087</v>
          </cell>
          <cell r="V12">
            <v>412</v>
          </cell>
          <cell r="X12">
            <v>669</v>
          </cell>
          <cell r="Y12">
            <v>743</v>
          </cell>
        </row>
        <row r="13">
          <cell r="S13">
            <v>1819</v>
          </cell>
          <cell r="U13">
            <v>2310</v>
          </cell>
          <cell r="V13">
            <v>452</v>
          </cell>
          <cell r="X13">
            <v>731</v>
          </cell>
          <cell r="Y13">
            <v>813</v>
          </cell>
        </row>
        <row r="14">
          <cell r="S14">
            <v>1961</v>
          </cell>
          <cell r="U14">
            <v>2488</v>
          </cell>
          <cell r="V14">
            <v>494</v>
          </cell>
          <cell r="X14">
            <v>779</v>
          </cell>
          <cell r="Y14">
            <v>867</v>
          </cell>
        </row>
        <row r="15">
          <cell r="S15">
            <v>167</v>
          </cell>
          <cell r="U15">
            <v>167</v>
          </cell>
          <cell r="X15">
            <v>81</v>
          </cell>
          <cell r="Y15">
            <v>89</v>
          </cell>
        </row>
        <row r="16">
          <cell r="S16">
            <v>271</v>
          </cell>
          <cell r="U16">
            <v>280</v>
          </cell>
          <cell r="V16">
            <v>39</v>
          </cell>
          <cell r="X16">
            <v>124</v>
          </cell>
          <cell r="Y16">
            <v>136</v>
          </cell>
        </row>
        <row r="17">
          <cell r="S17">
            <v>23</v>
          </cell>
          <cell r="X17">
            <v>16</v>
          </cell>
          <cell r="Y17">
            <v>19</v>
          </cell>
        </row>
        <row r="18">
          <cell r="S18">
            <v>-55</v>
          </cell>
          <cell r="U18">
            <v>-59</v>
          </cell>
          <cell r="X18">
            <v>-15</v>
          </cell>
          <cell r="Y18">
            <v>-25</v>
          </cell>
        </row>
        <row r="37">
          <cell r="S37">
            <v>1031</v>
          </cell>
          <cell r="U37">
            <v>455</v>
          </cell>
          <cell r="X37">
            <v>505</v>
          </cell>
        </row>
        <row r="38">
          <cell r="S38">
            <v>1219</v>
          </cell>
          <cell r="U38">
            <v>535</v>
          </cell>
          <cell r="X38">
            <v>596</v>
          </cell>
        </row>
        <row r="39">
          <cell r="S39">
            <v>1396</v>
          </cell>
          <cell r="U39">
            <v>607</v>
          </cell>
          <cell r="X39">
            <v>676</v>
          </cell>
        </row>
        <row r="40">
          <cell r="S40">
            <v>1553</v>
          </cell>
          <cell r="U40">
            <v>667</v>
          </cell>
          <cell r="X40">
            <v>742</v>
          </cell>
        </row>
        <row r="41">
          <cell r="S41">
            <v>1764</v>
          </cell>
          <cell r="U41">
            <v>771</v>
          </cell>
          <cell r="X41">
            <v>856</v>
          </cell>
        </row>
      </sheetData>
      <sheetData sheetId="11">
        <row r="7">
          <cell r="P7">
            <v>1148</v>
          </cell>
          <cell r="Q7">
            <v>1320</v>
          </cell>
          <cell r="S7">
            <v>436</v>
          </cell>
          <cell r="T7">
            <v>481</v>
          </cell>
        </row>
        <row r="8">
          <cell r="P8">
            <v>1313</v>
          </cell>
          <cell r="Q8">
            <v>1510</v>
          </cell>
          <cell r="S8">
            <v>488</v>
          </cell>
          <cell r="T8">
            <v>536</v>
          </cell>
        </row>
        <row r="9">
          <cell r="P9">
            <v>1479</v>
          </cell>
          <cell r="Q9">
            <v>1700</v>
          </cell>
          <cell r="S9">
            <v>542</v>
          </cell>
          <cell r="T9">
            <v>595</v>
          </cell>
        </row>
        <row r="10">
          <cell r="P10">
            <v>1644</v>
          </cell>
          <cell r="Q10">
            <v>1890</v>
          </cell>
          <cell r="S10">
            <v>604</v>
          </cell>
          <cell r="T10">
            <v>664</v>
          </cell>
        </row>
        <row r="11">
          <cell r="P11">
            <v>1809</v>
          </cell>
          <cell r="Q11">
            <v>2080</v>
          </cell>
          <cell r="S11">
            <v>656</v>
          </cell>
          <cell r="T11">
            <v>722</v>
          </cell>
        </row>
        <row r="12">
          <cell r="P12">
            <v>1977</v>
          </cell>
          <cell r="Q12">
            <v>2273</v>
          </cell>
          <cell r="S12">
            <v>716</v>
          </cell>
          <cell r="T12">
            <v>787</v>
          </cell>
        </row>
        <row r="13">
          <cell r="P13">
            <v>2154</v>
          </cell>
          <cell r="Q13">
            <v>2476</v>
          </cell>
          <cell r="S13">
            <v>770</v>
          </cell>
          <cell r="T13">
            <v>845</v>
          </cell>
        </row>
        <row r="14">
          <cell r="P14">
            <v>174</v>
          </cell>
          <cell r="S14">
            <v>86</v>
          </cell>
          <cell r="T14">
            <v>95</v>
          </cell>
        </row>
      </sheetData>
      <sheetData sheetId="12">
        <row r="8">
          <cell r="R8">
            <v>491</v>
          </cell>
          <cell r="U8">
            <v>64</v>
          </cell>
          <cell r="W8">
            <v>132</v>
          </cell>
          <cell r="X8">
            <v>147</v>
          </cell>
        </row>
        <row r="9">
          <cell r="R9">
            <v>550</v>
          </cell>
          <cell r="U9">
            <v>76</v>
          </cell>
          <cell r="W9">
            <v>157</v>
          </cell>
          <cell r="X9">
            <v>174</v>
          </cell>
        </row>
        <row r="10">
          <cell r="R10">
            <v>615</v>
          </cell>
          <cell r="U10">
            <v>85</v>
          </cell>
          <cell r="W10">
            <v>189</v>
          </cell>
          <cell r="X10">
            <v>210</v>
          </cell>
        </row>
        <row r="11">
          <cell r="R11">
            <v>726</v>
          </cell>
          <cell r="U11">
            <v>96</v>
          </cell>
          <cell r="W11">
            <v>234</v>
          </cell>
          <cell r="X11">
            <v>261</v>
          </cell>
        </row>
        <row r="12">
          <cell r="R12">
            <v>844</v>
          </cell>
          <cell r="U12">
            <v>104</v>
          </cell>
          <cell r="W12">
            <v>299</v>
          </cell>
          <cell r="X12">
            <v>330</v>
          </cell>
        </row>
        <row r="13">
          <cell r="R13">
            <v>968</v>
          </cell>
          <cell r="U13">
            <v>113</v>
          </cell>
          <cell r="W13">
            <v>362</v>
          </cell>
          <cell r="X13">
            <v>401</v>
          </cell>
        </row>
        <row r="14">
          <cell r="R14">
            <v>1093</v>
          </cell>
          <cell r="U14">
            <v>123</v>
          </cell>
          <cell r="W14">
            <v>425</v>
          </cell>
          <cell r="X14">
            <v>472</v>
          </cell>
        </row>
        <row r="15">
          <cell r="R15">
            <v>1223</v>
          </cell>
          <cell r="U15">
            <v>130</v>
          </cell>
          <cell r="W15">
            <v>511</v>
          </cell>
          <cell r="X15">
            <v>567</v>
          </cell>
        </row>
        <row r="16">
          <cell r="R16">
            <v>1373</v>
          </cell>
          <cell r="U16">
            <v>141</v>
          </cell>
          <cell r="W16">
            <v>593</v>
          </cell>
          <cell r="X16">
            <v>659</v>
          </cell>
        </row>
        <row r="17">
          <cell r="R17">
            <v>198</v>
          </cell>
          <cell r="U17">
            <v>28</v>
          </cell>
          <cell r="W17">
            <v>71</v>
          </cell>
          <cell r="X17">
            <v>78</v>
          </cell>
        </row>
        <row r="18">
          <cell r="R18">
            <v>-50</v>
          </cell>
          <cell r="U18">
            <v>-9</v>
          </cell>
          <cell r="W18">
            <v>-24</v>
          </cell>
          <cell r="X18">
            <v>-25</v>
          </cell>
        </row>
      </sheetData>
      <sheetData sheetId="13">
        <row r="7">
          <cell r="AD7">
            <v>686</v>
          </cell>
          <cell r="AE7">
            <v>846</v>
          </cell>
          <cell r="AF7">
            <v>118</v>
          </cell>
          <cell r="AG7">
            <v>218</v>
          </cell>
          <cell r="AI7">
            <v>410</v>
          </cell>
          <cell r="AJ7">
            <v>456</v>
          </cell>
        </row>
        <row r="8">
          <cell r="AD8">
            <v>789</v>
          </cell>
          <cell r="AE8">
            <v>985</v>
          </cell>
          <cell r="AF8">
            <v>140</v>
          </cell>
          <cell r="AG8">
            <v>266</v>
          </cell>
          <cell r="AI8">
            <v>452</v>
          </cell>
          <cell r="AJ8">
            <v>505</v>
          </cell>
        </row>
        <row r="9">
          <cell r="AD9">
            <v>897</v>
          </cell>
          <cell r="AE9">
            <v>1145</v>
          </cell>
          <cell r="AF9">
            <v>160</v>
          </cell>
          <cell r="AG9">
            <v>314</v>
          </cell>
          <cell r="AI9">
            <v>513</v>
          </cell>
          <cell r="AJ9">
            <v>570</v>
          </cell>
        </row>
        <row r="10">
          <cell r="AD10">
            <v>1026</v>
          </cell>
          <cell r="AE10">
            <v>1299</v>
          </cell>
          <cell r="AF10">
            <v>183</v>
          </cell>
          <cell r="AG10">
            <v>363</v>
          </cell>
          <cell r="AI10">
            <v>584</v>
          </cell>
          <cell r="AJ10">
            <v>651</v>
          </cell>
        </row>
        <row r="11">
          <cell r="AD11">
            <v>1151</v>
          </cell>
          <cell r="AE11">
            <v>1461</v>
          </cell>
          <cell r="AF11">
            <v>197</v>
          </cell>
          <cell r="AG11">
            <v>411</v>
          </cell>
          <cell r="AI11">
            <v>687</v>
          </cell>
          <cell r="AJ11">
            <v>764</v>
          </cell>
        </row>
        <row r="12">
          <cell r="AD12">
            <v>1308</v>
          </cell>
          <cell r="AE12">
            <v>1638</v>
          </cell>
          <cell r="AF12">
            <v>221</v>
          </cell>
          <cell r="AG12">
            <v>459</v>
          </cell>
          <cell r="AI12">
            <v>790</v>
          </cell>
          <cell r="AJ12">
            <v>880</v>
          </cell>
        </row>
        <row r="13">
          <cell r="AD13">
            <v>1418</v>
          </cell>
          <cell r="AE13">
            <v>1783</v>
          </cell>
          <cell r="AF13">
            <v>241</v>
          </cell>
          <cell r="AG13">
            <v>507</v>
          </cell>
          <cell r="AI13">
            <v>850</v>
          </cell>
          <cell r="AJ13">
            <v>946</v>
          </cell>
        </row>
        <row r="14">
          <cell r="AD14">
            <v>1555</v>
          </cell>
          <cell r="AE14">
            <v>1960</v>
          </cell>
          <cell r="AF14">
            <v>265</v>
          </cell>
          <cell r="AG14">
            <v>557</v>
          </cell>
          <cell r="AI14">
            <v>977</v>
          </cell>
          <cell r="AJ14">
            <v>1086</v>
          </cell>
        </row>
        <row r="15">
          <cell r="AD15">
            <v>1652</v>
          </cell>
          <cell r="AE15">
            <v>2092</v>
          </cell>
          <cell r="AF15">
            <v>290</v>
          </cell>
          <cell r="AG15">
            <v>605</v>
          </cell>
          <cell r="AI15">
            <v>1040</v>
          </cell>
          <cell r="AJ15">
            <v>1155</v>
          </cell>
        </row>
        <row r="16">
          <cell r="AD16">
            <v>95</v>
          </cell>
          <cell r="AE16">
            <v>95</v>
          </cell>
          <cell r="AF16">
            <v>19</v>
          </cell>
          <cell r="AI16">
            <v>43</v>
          </cell>
          <cell r="AJ16">
            <v>48</v>
          </cell>
        </row>
        <row r="17">
          <cell r="AD17">
            <v>192</v>
          </cell>
          <cell r="AE17">
            <v>238</v>
          </cell>
          <cell r="AF17">
            <v>46</v>
          </cell>
          <cell r="AG17">
            <v>48</v>
          </cell>
          <cell r="AI17">
            <v>119</v>
          </cell>
          <cell r="AJ17">
            <v>133</v>
          </cell>
        </row>
        <row r="18">
          <cell r="AD18">
            <v>23</v>
          </cell>
          <cell r="AI18">
            <v>16</v>
          </cell>
          <cell r="AJ18">
            <v>19</v>
          </cell>
        </row>
        <row r="19">
          <cell r="AD19">
            <v>-64</v>
          </cell>
          <cell r="AE19">
            <v>-80</v>
          </cell>
          <cell r="AF19">
            <v>-14</v>
          </cell>
          <cell r="AI19">
            <v>-32</v>
          </cell>
          <cell r="AJ19">
            <v>-45</v>
          </cell>
        </row>
        <row r="28">
          <cell r="AD28">
            <v>618</v>
          </cell>
          <cell r="AE28">
            <v>763</v>
          </cell>
          <cell r="AF28">
            <v>113</v>
          </cell>
          <cell r="AI28">
            <v>370</v>
          </cell>
          <cell r="AJ28">
            <v>410</v>
          </cell>
        </row>
        <row r="29">
          <cell r="AD29">
            <v>711</v>
          </cell>
          <cell r="AE29">
            <v>887</v>
          </cell>
          <cell r="AF29">
            <v>130</v>
          </cell>
          <cell r="AI29">
            <v>409</v>
          </cell>
          <cell r="AJ29">
            <v>455</v>
          </cell>
        </row>
        <row r="30">
          <cell r="AD30">
            <v>810</v>
          </cell>
          <cell r="AE30">
            <v>1028</v>
          </cell>
          <cell r="AF30">
            <v>148</v>
          </cell>
          <cell r="AI30">
            <v>463</v>
          </cell>
          <cell r="AJ30">
            <v>513</v>
          </cell>
        </row>
        <row r="31">
          <cell r="AD31">
            <v>923</v>
          </cell>
          <cell r="AE31">
            <v>1170</v>
          </cell>
          <cell r="AF31">
            <v>167</v>
          </cell>
          <cell r="AI31">
            <v>525</v>
          </cell>
          <cell r="AJ31">
            <v>584</v>
          </cell>
        </row>
        <row r="32">
          <cell r="AD32">
            <v>1038</v>
          </cell>
          <cell r="AE32">
            <v>1315</v>
          </cell>
          <cell r="AF32">
            <v>187</v>
          </cell>
          <cell r="AI32">
            <v>618</v>
          </cell>
          <cell r="AJ32">
            <v>686</v>
          </cell>
        </row>
        <row r="33">
          <cell r="AD33">
            <v>1177</v>
          </cell>
          <cell r="AE33">
            <v>1474</v>
          </cell>
          <cell r="AF33">
            <v>206</v>
          </cell>
          <cell r="AI33">
            <v>711</v>
          </cell>
          <cell r="AJ33">
            <v>790</v>
          </cell>
        </row>
        <row r="34">
          <cell r="AD34">
            <v>1277</v>
          </cell>
          <cell r="AE34">
            <v>1606</v>
          </cell>
          <cell r="AF34">
            <v>226</v>
          </cell>
          <cell r="AI34">
            <v>765</v>
          </cell>
          <cell r="AJ34">
            <v>850</v>
          </cell>
        </row>
        <row r="35">
          <cell r="AD35">
            <v>1401</v>
          </cell>
          <cell r="AE35">
            <v>1764</v>
          </cell>
          <cell r="AF35">
            <v>243</v>
          </cell>
          <cell r="AI35">
            <v>877</v>
          </cell>
          <cell r="AJ35">
            <v>976</v>
          </cell>
        </row>
        <row r="36">
          <cell r="AD36">
            <v>1488</v>
          </cell>
          <cell r="AE36">
            <v>1882</v>
          </cell>
          <cell r="AF36">
            <v>261</v>
          </cell>
          <cell r="AI36">
            <v>935</v>
          </cell>
          <cell r="AJ36">
            <v>1040</v>
          </cell>
        </row>
        <row r="37">
          <cell r="AD37">
            <v>95</v>
          </cell>
          <cell r="AE37">
            <v>95</v>
          </cell>
          <cell r="AF37">
            <v>19</v>
          </cell>
          <cell r="AI37">
            <v>43</v>
          </cell>
          <cell r="AJ37">
            <v>48</v>
          </cell>
        </row>
        <row r="38">
          <cell r="AD38">
            <v>171</v>
          </cell>
          <cell r="AE38">
            <v>214</v>
          </cell>
          <cell r="AF38">
            <v>46</v>
          </cell>
          <cell r="AI38">
            <v>106</v>
          </cell>
          <cell r="AJ38">
            <v>118</v>
          </cell>
        </row>
        <row r="39">
          <cell r="AD39">
            <v>-57</v>
          </cell>
          <cell r="AE39">
            <v>-70</v>
          </cell>
          <cell r="AF39">
            <v>-11</v>
          </cell>
          <cell r="AI39">
            <v>-32</v>
          </cell>
          <cell r="AJ39">
            <v>-39</v>
          </cell>
        </row>
      </sheetData>
      <sheetData sheetId="14">
        <row r="6">
          <cell r="AF6">
            <v>370</v>
          </cell>
          <cell r="AG6">
            <v>451</v>
          </cell>
          <cell r="AH6">
            <v>567</v>
          </cell>
          <cell r="AI6">
            <v>78</v>
          </cell>
          <cell r="AJ6">
            <v>78</v>
          </cell>
          <cell r="AL6">
            <v>197</v>
          </cell>
          <cell r="AM6">
            <v>220</v>
          </cell>
        </row>
        <row r="7">
          <cell r="AF7">
            <v>443</v>
          </cell>
          <cell r="AG7">
            <v>552</v>
          </cell>
          <cell r="AH7">
            <v>663</v>
          </cell>
          <cell r="AI7">
            <v>89</v>
          </cell>
          <cell r="AJ7">
            <v>190</v>
          </cell>
          <cell r="AL7">
            <v>247</v>
          </cell>
          <cell r="AM7">
            <v>276</v>
          </cell>
        </row>
        <row r="8">
          <cell r="AF8">
            <v>488</v>
          </cell>
          <cell r="AG8">
            <v>637</v>
          </cell>
          <cell r="AH8">
            <v>762</v>
          </cell>
          <cell r="AI8">
            <v>100</v>
          </cell>
          <cell r="AJ8">
            <v>230</v>
          </cell>
          <cell r="AL8">
            <v>293</v>
          </cell>
          <cell r="AM8">
            <v>326</v>
          </cell>
        </row>
        <row r="9">
          <cell r="AF9">
            <v>566</v>
          </cell>
          <cell r="AG9">
            <v>738</v>
          </cell>
          <cell r="AH9">
            <v>882</v>
          </cell>
          <cell r="AI9">
            <v>112</v>
          </cell>
          <cell r="AJ9">
            <v>268</v>
          </cell>
          <cell r="AL9">
            <v>353</v>
          </cell>
          <cell r="AM9">
            <v>391</v>
          </cell>
        </row>
        <row r="10">
          <cell r="AF10">
            <v>651</v>
          </cell>
          <cell r="AG10">
            <v>841</v>
          </cell>
          <cell r="AH10">
            <v>1008</v>
          </cell>
          <cell r="AI10">
            <v>124</v>
          </cell>
          <cell r="AJ10">
            <v>308</v>
          </cell>
          <cell r="AL10">
            <v>412</v>
          </cell>
          <cell r="AM10">
            <v>460</v>
          </cell>
        </row>
        <row r="11">
          <cell r="AF11">
            <v>740</v>
          </cell>
          <cell r="AG11">
            <v>946</v>
          </cell>
          <cell r="AH11">
            <v>1135</v>
          </cell>
          <cell r="AI11">
            <v>134</v>
          </cell>
          <cell r="AJ11">
            <v>348</v>
          </cell>
          <cell r="AL11">
            <v>479</v>
          </cell>
          <cell r="AM11">
            <v>531</v>
          </cell>
        </row>
        <row r="12">
          <cell r="AF12">
            <v>858</v>
          </cell>
          <cell r="AG12">
            <v>1082</v>
          </cell>
          <cell r="AH12">
            <v>1298</v>
          </cell>
          <cell r="AI12">
            <v>147</v>
          </cell>
          <cell r="AJ12">
            <v>387</v>
          </cell>
          <cell r="AL12">
            <v>544</v>
          </cell>
          <cell r="AM12">
            <v>605</v>
          </cell>
        </row>
        <row r="13">
          <cell r="AF13">
            <v>991</v>
          </cell>
          <cell r="AG13">
            <v>1227</v>
          </cell>
          <cell r="AH13">
            <v>1473</v>
          </cell>
          <cell r="AI13">
            <v>158</v>
          </cell>
          <cell r="AJ13">
            <v>426</v>
          </cell>
          <cell r="AL13">
            <v>628</v>
          </cell>
          <cell r="AM13">
            <v>695</v>
          </cell>
        </row>
        <row r="14">
          <cell r="AF14">
            <v>1111</v>
          </cell>
          <cell r="AG14">
            <v>1390</v>
          </cell>
          <cell r="AH14">
            <v>1668</v>
          </cell>
          <cell r="AI14">
            <v>168</v>
          </cell>
          <cell r="AJ14">
            <v>467</v>
          </cell>
          <cell r="AL14">
            <v>730</v>
          </cell>
          <cell r="AM14">
            <v>811</v>
          </cell>
        </row>
        <row r="15">
          <cell r="AF15">
            <v>1259</v>
          </cell>
          <cell r="AG15">
            <v>1563</v>
          </cell>
          <cell r="AH15">
            <v>1878</v>
          </cell>
          <cell r="AI15">
            <v>180</v>
          </cell>
          <cell r="AJ15">
            <v>505</v>
          </cell>
          <cell r="AL15">
            <v>843</v>
          </cell>
          <cell r="AM15">
            <v>935</v>
          </cell>
        </row>
        <row r="16">
          <cell r="AF16">
            <v>132</v>
          </cell>
          <cell r="AI16">
            <v>16</v>
          </cell>
          <cell r="AL16">
            <v>76</v>
          </cell>
          <cell r="AM16">
            <v>85</v>
          </cell>
        </row>
        <row r="17">
          <cell r="AF17">
            <v>152</v>
          </cell>
          <cell r="AG17">
            <v>215</v>
          </cell>
          <cell r="AH17">
            <v>258</v>
          </cell>
          <cell r="AI17">
            <v>33</v>
          </cell>
          <cell r="AJ17">
            <v>39</v>
          </cell>
          <cell r="AL17">
            <v>100</v>
          </cell>
          <cell r="AM17">
            <v>112</v>
          </cell>
        </row>
        <row r="18">
          <cell r="AF18">
            <v>25</v>
          </cell>
          <cell r="AL18">
            <v>19</v>
          </cell>
          <cell r="AM18">
            <v>21</v>
          </cell>
        </row>
        <row r="19">
          <cell r="AF19">
            <v>-43</v>
          </cell>
          <cell r="AG19">
            <v>-65</v>
          </cell>
          <cell r="AH19">
            <v>-80</v>
          </cell>
          <cell r="AI19">
            <v>-11</v>
          </cell>
          <cell r="AL19">
            <v>-29</v>
          </cell>
          <cell r="AM19">
            <v>-33</v>
          </cell>
        </row>
        <row r="38">
          <cell r="AF38">
            <v>716</v>
          </cell>
          <cell r="AG38">
            <v>861</v>
          </cell>
          <cell r="AI38">
            <v>402</v>
          </cell>
          <cell r="AL38">
            <v>449</v>
          </cell>
        </row>
        <row r="39">
          <cell r="AF39">
            <v>827</v>
          </cell>
          <cell r="AG39">
            <v>1001</v>
          </cell>
          <cell r="AI39">
            <v>488</v>
          </cell>
          <cell r="AL39">
            <v>542</v>
          </cell>
        </row>
        <row r="40">
          <cell r="AF40">
            <v>959</v>
          </cell>
          <cell r="AG40">
            <v>1150</v>
          </cell>
          <cell r="AI40">
            <v>583</v>
          </cell>
          <cell r="AL40">
            <v>647</v>
          </cell>
        </row>
        <row r="41">
          <cell r="AF41">
            <v>1081</v>
          </cell>
          <cell r="AG41">
            <v>1286</v>
          </cell>
          <cell r="AI41">
            <v>671</v>
          </cell>
          <cell r="AL41">
            <v>747</v>
          </cell>
        </row>
        <row r="42">
          <cell r="AF42">
            <v>1235</v>
          </cell>
          <cell r="AG42">
            <v>1461</v>
          </cell>
          <cell r="AI42">
            <v>764</v>
          </cell>
          <cell r="AL42">
            <v>849</v>
          </cell>
        </row>
        <row r="43">
          <cell r="AF43">
            <v>1403</v>
          </cell>
          <cell r="AG43">
            <v>1640</v>
          </cell>
          <cell r="AI43">
            <v>872</v>
          </cell>
          <cell r="AL43">
            <v>969</v>
          </cell>
        </row>
      </sheetData>
      <sheetData sheetId="15">
        <row r="7">
          <cell r="T7">
            <v>1057</v>
          </cell>
          <cell r="V7">
            <v>1323</v>
          </cell>
          <cell r="W7">
            <v>229</v>
          </cell>
          <cell r="Y7">
            <v>424</v>
          </cell>
          <cell r="Z7">
            <v>467</v>
          </cell>
        </row>
        <row r="8">
          <cell r="T8">
            <v>1210</v>
          </cell>
          <cell r="V8">
            <v>1511</v>
          </cell>
          <cell r="W8">
            <v>269</v>
          </cell>
          <cell r="Y8">
            <v>499</v>
          </cell>
          <cell r="Z8">
            <v>550</v>
          </cell>
        </row>
        <row r="9">
          <cell r="T9">
            <v>1360</v>
          </cell>
          <cell r="V9">
            <v>1700</v>
          </cell>
          <cell r="W9">
            <v>308</v>
          </cell>
          <cell r="Y9">
            <v>583</v>
          </cell>
          <cell r="Z9">
            <v>641</v>
          </cell>
        </row>
        <row r="10">
          <cell r="T10">
            <v>1514</v>
          </cell>
          <cell r="V10">
            <v>1892</v>
          </cell>
          <cell r="W10">
            <v>347</v>
          </cell>
          <cell r="Y10">
            <v>668</v>
          </cell>
          <cell r="Z10">
            <v>735</v>
          </cell>
        </row>
        <row r="11">
          <cell r="T11">
            <v>1705</v>
          </cell>
          <cell r="V11">
            <v>2130</v>
          </cell>
          <cell r="W11">
            <v>388</v>
          </cell>
          <cell r="Y11">
            <v>756</v>
          </cell>
          <cell r="Z11">
            <v>831</v>
          </cell>
        </row>
        <row r="12">
          <cell r="T12">
            <v>1910</v>
          </cell>
          <cell r="V12">
            <v>2387</v>
          </cell>
          <cell r="W12">
            <v>426</v>
          </cell>
          <cell r="Y12">
            <v>867</v>
          </cell>
          <cell r="Z12">
            <v>953</v>
          </cell>
        </row>
        <row r="13">
          <cell r="T13">
            <v>2136</v>
          </cell>
          <cell r="V13">
            <v>2671</v>
          </cell>
          <cell r="W13">
            <v>467</v>
          </cell>
          <cell r="Y13">
            <v>1003</v>
          </cell>
          <cell r="Z13">
            <v>1103</v>
          </cell>
        </row>
        <row r="14">
          <cell r="T14">
            <v>2379</v>
          </cell>
          <cell r="V14">
            <v>2972</v>
          </cell>
          <cell r="W14">
            <v>505</v>
          </cell>
          <cell r="Y14">
            <v>1152</v>
          </cell>
          <cell r="Z14">
            <v>1268</v>
          </cell>
        </row>
        <row r="15">
          <cell r="T15">
            <v>132</v>
          </cell>
          <cell r="V15">
            <v>132</v>
          </cell>
          <cell r="Y15">
            <v>77</v>
          </cell>
          <cell r="Z15">
            <v>85</v>
          </cell>
        </row>
        <row r="16">
          <cell r="T16">
            <v>329</v>
          </cell>
          <cell r="V16">
            <v>342</v>
          </cell>
          <cell r="W16">
            <v>38</v>
          </cell>
          <cell r="Y16">
            <v>141</v>
          </cell>
          <cell r="Z16">
            <v>156</v>
          </cell>
        </row>
        <row r="17">
          <cell r="T17">
            <v>25</v>
          </cell>
          <cell r="Y17">
            <v>19</v>
          </cell>
          <cell r="Z17">
            <v>21</v>
          </cell>
        </row>
        <row r="18">
          <cell r="T18">
            <v>-62</v>
          </cell>
          <cell r="V18">
            <v>-69</v>
          </cell>
          <cell r="Y18">
            <v>-23</v>
          </cell>
          <cell r="Z18">
            <v>-25</v>
          </cell>
        </row>
        <row r="38">
          <cell r="T38">
            <v>1284</v>
          </cell>
          <cell r="V38">
            <v>506</v>
          </cell>
          <cell r="X38">
            <v>558</v>
          </cell>
        </row>
        <row r="39">
          <cell r="T39">
            <v>1472</v>
          </cell>
          <cell r="V39">
            <v>602</v>
          </cell>
          <cell r="X39">
            <v>669</v>
          </cell>
        </row>
        <row r="40">
          <cell r="T40">
            <v>1668</v>
          </cell>
          <cell r="V40">
            <v>726</v>
          </cell>
          <cell r="X40">
            <v>798</v>
          </cell>
        </row>
        <row r="41">
          <cell r="T41">
            <v>1854</v>
          </cell>
          <cell r="V41">
            <v>836</v>
          </cell>
          <cell r="X41">
            <v>921</v>
          </cell>
        </row>
        <row r="42">
          <cell r="T42">
            <v>2082</v>
          </cell>
          <cell r="V42">
            <v>950</v>
          </cell>
          <cell r="X42">
            <v>1045</v>
          </cell>
        </row>
      </sheetData>
      <sheetData sheetId="16">
        <row r="6">
          <cell r="AR6">
            <v>331</v>
          </cell>
          <cell r="AS6">
            <v>434</v>
          </cell>
          <cell r="AT6">
            <v>547</v>
          </cell>
          <cell r="AU6">
            <v>96</v>
          </cell>
          <cell r="AV6">
            <v>63</v>
          </cell>
          <cell r="AX6">
            <v>181</v>
          </cell>
          <cell r="AY6">
            <v>203</v>
          </cell>
        </row>
        <row r="7">
          <cell r="AR7">
            <v>409</v>
          </cell>
          <cell r="AS7">
            <v>534</v>
          </cell>
          <cell r="AT7">
            <v>692</v>
          </cell>
          <cell r="AU7">
            <v>106</v>
          </cell>
          <cell r="AV7">
            <v>226</v>
          </cell>
          <cell r="AX7">
            <v>233</v>
          </cell>
          <cell r="AY7">
            <v>258</v>
          </cell>
        </row>
        <row r="8">
          <cell r="AR8">
            <v>482</v>
          </cell>
          <cell r="AS8">
            <v>630</v>
          </cell>
          <cell r="AT8">
            <v>835</v>
          </cell>
          <cell r="AU8">
            <v>116</v>
          </cell>
          <cell r="AV8">
            <v>266</v>
          </cell>
          <cell r="AX8">
            <v>288</v>
          </cell>
          <cell r="AY8">
            <v>320</v>
          </cell>
        </row>
        <row r="9">
          <cell r="AR9">
            <v>560</v>
          </cell>
          <cell r="AS9">
            <v>731</v>
          </cell>
          <cell r="AT9">
            <v>985</v>
          </cell>
          <cell r="AU9">
            <v>125</v>
          </cell>
          <cell r="AV9">
            <v>304</v>
          </cell>
          <cell r="AX9">
            <v>349</v>
          </cell>
          <cell r="AY9">
            <v>389</v>
          </cell>
        </row>
        <row r="10">
          <cell r="AR10">
            <v>653</v>
          </cell>
          <cell r="AS10">
            <v>840</v>
          </cell>
          <cell r="AT10">
            <v>1142</v>
          </cell>
          <cell r="AU10">
            <v>134</v>
          </cell>
          <cell r="AV10">
            <v>344</v>
          </cell>
          <cell r="AX10">
            <v>410</v>
          </cell>
          <cell r="AY10">
            <v>456</v>
          </cell>
        </row>
        <row r="11">
          <cell r="AR11">
            <v>754</v>
          </cell>
          <cell r="AS11">
            <v>965</v>
          </cell>
          <cell r="AT11">
            <v>1303</v>
          </cell>
          <cell r="AU11">
            <v>148</v>
          </cell>
          <cell r="AV11">
            <v>384</v>
          </cell>
          <cell r="AX11">
            <v>473</v>
          </cell>
          <cell r="AY11">
            <v>526</v>
          </cell>
        </row>
        <row r="12">
          <cell r="AR12">
            <v>867</v>
          </cell>
          <cell r="AS12">
            <v>1093</v>
          </cell>
          <cell r="AT12">
            <v>1436</v>
          </cell>
          <cell r="AU12">
            <v>160</v>
          </cell>
          <cell r="AV12">
            <v>423</v>
          </cell>
          <cell r="AX12">
            <v>536</v>
          </cell>
          <cell r="AY12">
            <v>597</v>
          </cell>
        </row>
        <row r="13">
          <cell r="AR13">
            <v>1001</v>
          </cell>
          <cell r="AS13">
            <v>1244</v>
          </cell>
          <cell r="AT13">
            <v>1571</v>
          </cell>
          <cell r="AU13">
            <v>174</v>
          </cell>
          <cell r="AV13">
            <v>462</v>
          </cell>
          <cell r="AX13">
            <v>622</v>
          </cell>
          <cell r="AY13">
            <v>692</v>
          </cell>
        </row>
        <row r="14">
          <cell r="AR14">
            <v>1173</v>
          </cell>
          <cell r="AS14">
            <v>1441</v>
          </cell>
          <cell r="AT14">
            <v>1791</v>
          </cell>
          <cell r="AU14">
            <v>183</v>
          </cell>
          <cell r="AV14">
            <v>502</v>
          </cell>
          <cell r="AX14">
            <v>687</v>
          </cell>
          <cell r="AY14">
            <v>806</v>
          </cell>
        </row>
        <row r="15">
          <cell r="AR15">
            <v>1332</v>
          </cell>
          <cell r="AS15">
            <v>1633</v>
          </cell>
          <cell r="AT15">
            <v>1999</v>
          </cell>
          <cell r="AU15">
            <v>195</v>
          </cell>
          <cell r="AV15">
            <v>541</v>
          </cell>
          <cell r="AX15">
            <v>726</v>
          </cell>
          <cell r="AY15">
            <v>929</v>
          </cell>
        </row>
        <row r="16">
          <cell r="AR16">
            <v>64</v>
          </cell>
          <cell r="AU16">
            <v>16</v>
          </cell>
          <cell r="AX16">
            <v>28</v>
          </cell>
          <cell r="AY16">
            <v>32</v>
          </cell>
        </row>
        <row r="17">
          <cell r="AR17">
            <v>184</v>
          </cell>
          <cell r="AS17">
            <v>243</v>
          </cell>
          <cell r="AT17">
            <v>275</v>
          </cell>
          <cell r="AU17">
            <v>45</v>
          </cell>
          <cell r="AV17">
            <v>59</v>
          </cell>
          <cell r="AX17">
            <v>113</v>
          </cell>
          <cell r="AY17">
            <v>125</v>
          </cell>
        </row>
        <row r="18">
          <cell r="AR18">
            <v>29</v>
          </cell>
          <cell r="AX18">
            <v>21</v>
          </cell>
          <cell r="AY18">
            <v>24</v>
          </cell>
        </row>
        <row r="19">
          <cell r="AR19">
            <v>-47</v>
          </cell>
          <cell r="AS19">
            <v>-73</v>
          </cell>
          <cell r="AT19">
            <v>-85</v>
          </cell>
          <cell r="AU19">
            <v>-14</v>
          </cell>
          <cell r="AX19">
            <v>-37</v>
          </cell>
          <cell r="AY19">
            <v>-41</v>
          </cell>
        </row>
        <row r="38">
          <cell r="AR38">
            <v>774</v>
          </cell>
          <cell r="AS38">
            <v>922</v>
          </cell>
          <cell r="AU38">
            <v>425</v>
          </cell>
          <cell r="AX38">
            <v>472</v>
          </cell>
        </row>
        <row r="39">
          <cell r="AR39">
            <v>889</v>
          </cell>
          <cell r="AS39">
            <v>1062</v>
          </cell>
          <cell r="AU39">
            <v>512</v>
          </cell>
          <cell r="AX39">
            <v>569</v>
          </cell>
        </row>
        <row r="40">
          <cell r="AR40">
            <v>1027</v>
          </cell>
          <cell r="AS40">
            <v>1214</v>
          </cell>
          <cell r="AU40">
            <v>607</v>
          </cell>
          <cell r="AX40">
            <v>676</v>
          </cell>
        </row>
        <row r="41">
          <cell r="AR41">
            <v>1161</v>
          </cell>
          <cell r="AS41">
            <v>1370</v>
          </cell>
          <cell r="AU41">
            <v>694</v>
          </cell>
          <cell r="AX41">
            <v>773</v>
          </cell>
        </row>
        <row r="42">
          <cell r="AR42">
            <v>1308</v>
          </cell>
          <cell r="AS42">
            <v>1536</v>
          </cell>
          <cell r="AU42">
            <v>785</v>
          </cell>
          <cell r="AX42">
            <v>872</v>
          </cell>
        </row>
        <row r="43">
          <cell r="AR43">
            <v>1480</v>
          </cell>
          <cell r="AS43">
            <v>1723</v>
          </cell>
          <cell r="AU43">
            <v>896</v>
          </cell>
          <cell r="AX43">
            <v>994</v>
          </cell>
        </row>
      </sheetData>
      <sheetData sheetId="17">
        <row r="6">
          <cell r="AM6">
            <v>976</v>
          </cell>
          <cell r="AN6">
            <v>1112</v>
          </cell>
          <cell r="AP6">
            <v>241</v>
          </cell>
          <cell r="AR6">
            <v>451</v>
          </cell>
          <cell r="AS6">
            <v>502</v>
          </cell>
        </row>
        <row r="7">
          <cell r="AM7">
            <v>1104</v>
          </cell>
          <cell r="AN7">
            <v>1271</v>
          </cell>
          <cell r="AP7">
            <v>281</v>
          </cell>
          <cell r="AR7">
            <v>459</v>
          </cell>
          <cell r="AS7">
            <v>509</v>
          </cell>
        </row>
        <row r="8">
          <cell r="AM8">
            <v>1244</v>
          </cell>
          <cell r="AN8">
            <v>1440</v>
          </cell>
          <cell r="AP8">
            <v>320</v>
          </cell>
          <cell r="AR8">
            <v>488</v>
          </cell>
          <cell r="AS8">
            <v>543</v>
          </cell>
        </row>
        <row r="9">
          <cell r="AM9">
            <v>1395</v>
          </cell>
          <cell r="AN9">
            <v>1618</v>
          </cell>
          <cell r="AP9">
            <v>358</v>
          </cell>
          <cell r="AR9">
            <v>531</v>
          </cell>
          <cell r="AS9">
            <v>591</v>
          </cell>
        </row>
        <row r="10">
          <cell r="AM10">
            <v>1534</v>
          </cell>
          <cell r="AN10">
            <v>1759</v>
          </cell>
          <cell r="AP10">
            <v>399</v>
          </cell>
          <cell r="AR10">
            <v>592</v>
          </cell>
          <cell r="AS10">
            <v>657</v>
          </cell>
        </row>
        <row r="11">
          <cell r="AM11">
            <v>1700</v>
          </cell>
          <cell r="AN11">
            <v>1925</v>
          </cell>
          <cell r="AP11">
            <v>438</v>
          </cell>
          <cell r="AR11">
            <v>700</v>
          </cell>
          <cell r="AS11">
            <v>775</v>
          </cell>
        </row>
        <row r="12">
          <cell r="AM12">
            <v>1946</v>
          </cell>
          <cell r="AN12">
            <v>2192</v>
          </cell>
          <cell r="AP12">
            <v>476</v>
          </cell>
          <cell r="AR12">
            <v>782</v>
          </cell>
          <cell r="AS12">
            <v>869</v>
          </cell>
        </row>
        <row r="13">
          <cell r="AM13">
            <v>2177</v>
          </cell>
          <cell r="AN13">
            <v>2435</v>
          </cell>
          <cell r="AP13">
            <v>517</v>
          </cell>
          <cell r="AR13">
            <v>904</v>
          </cell>
          <cell r="AS13">
            <v>1003</v>
          </cell>
        </row>
        <row r="14">
          <cell r="AM14">
            <v>174</v>
          </cell>
          <cell r="AN14">
            <v>174</v>
          </cell>
          <cell r="AR14">
            <v>70</v>
          </cell>
          <cell r="AS14">
            <v>78</v>
          </cell>
        </row>
        <row r="15">
          <cell r="AM15">
            <v>311</v>
          </cell>
          <cell r="AN15">
            <v>337</v>
          </cell>
          <cell r="AP15">
            <v>63</v>
          </cell>
          <cell r="AR15">
            <v>99</v>
          </cell>
          <cell r="AS15">
            <v>110</v>
          </cell>
        </row>
        <row r="16">
          <cell r="AM16">
            <v>29</v>
          </cell>
          <cell r="AR16">
            <v>21</v>
          </cell>
          <cell r="AS16">
            <v>24</v>
          </cell>
        </row>
        <row r="17">
          <cell r="AM17">
            <v>-70</v>
          </cell>
          <cell r="AN17">
            <v>-74</v>
          </cell>
          <cell r="AR17">
            <v>-25</v>
          </cell>
          <cell r="AS17">
            <v>-28</v>
          </cell>
        </row>
        <row r="20">
          <cell r="AM20">
            <v>8</v>
          </cell>
        </row>
        <row r="21">
          <cell r="AM21">
            <v>7</v>
          </cell>
          <cell r="AN21">
            <v>7</v>
          </cell>
        </row>
        <row r="22">
          <cell r="AM22">
            <v>61</v>
          </cell>
          <cell r="AN22">
            <v>52</v>
          </cell>
        </row>
        <row r="38">
          <cell r="AM38">
            <v>1198</v>
          </cell>
          <cell r="AO38">
            <v>535</v>
          </cell>
          <cell r="AR38">
            <v>594</v>
          </cell>
        </row>
        <row r="39">
          <cell r="AM39">
            <v>1366</v>
          </cell>
          <cell r="AO39">
            <v>568</v>
          </cell>
          <cell r="AR39">
            <v>631</v>
          </cell>
        </row>
        <row r="40">
          <cell r="AM40">
            <v>1551</v>
          </cell>
          <cell r="AO40">
            <v>631</v>
          </cell>
          <cell r="AR40">
            <v>701</v>
          </cell>
        </row>
        <row r="41">
          <cell r="AM41">
            <v>1736</v>
          </cell>
          <cell r="AO41">
            <v>700</v>
          </cell>
          <cell r="AR41">
            <v>775</v>
          </cell>
        </row>
        <row r="42">
          <cell r="AM42">
            <v>1908</v>
          </cell>
          <cell r="AO42">
            <v>785</v>
          </cell>
          <cell r="AR42">
            <v>872</v>
          </cell>
        </row>
        <row r="43">
          <cell r="AM43">
            <v>2110</v>
          </cell>
          <cell r="AO43">
            <v>916</v>
          </cell>
          <cell r="AR43">
            <v>1018</v>
          </cell>
        </row>
      </sheetData>
      <sheetData sheetId="18">
        <row r="7">
          <cell r="S7">
            <v>1088</v>
          </cell>
          <cell r="U7">
            <v>1381</v>
          </cell>
          <cell r="V7">
            <v>237</v>
          </cell>
          <cell r="X7">
            <v>452</v>
          </cell>
          <cell r="Y7">
            <v>504</v>
          </cell>
        </row>
        <row r="8">
          <cell r="S8">
            <v>1284</v>
          </cell>
          <cell r="U8">
            <v>1631</v>
          </cell>
          <cell r="V8">
            <v>276</v>
          </cell>
          <cell r="X8">
            <v>525</v>
          </cell>
          <cell r="Y8">
            <v>584</v>
          </cell>
        </row>
        <row r="9">
          <cell r="S9">
            <v>1468</v>
          </cell>
          <cell r="U9">
            <v>1863</v>
          </cell>
          <cell r="V9">
            <v>314</v>
          </cell>
          <cell r="X9">
            <v>584</v>
          </cell>
          <cell r="Y9">
            <v>651</v>
          </cell>
        </row>
        <row r="10">
          <cell r="S10">
            <v>1638</v>
          </cell>
          <cell r="U10">
            <v>2080</v>
          </cell>
          <cell r="V10">
            <v>354</v>
          </cell>
          <cell r="X10">
            <v>638</v>
          </cell>
          <cell r="Y10">
            <v>709</v>
          </cell>
        </row>
        <row r="11">
          <cell r="S11">
            <v>1850</v>
          </cell>
          <cell r="U11">
            <v>2350</v>
          </cell>
          <cell r="V11">
            <v>393</v>
          </cell>
          <cell r="X11">
            <v>722</v>
          </cell>
          <cell r="Y11">
            <v>802</v>
          </cell>
        </row>
        <row r="12">
          <cell r="S12">
            <v>2024</v>
          </cell>
          <cell r="U12">
            <v>2570</v>
          </cell>
          <cell r="V12">
            <v>434</v>
          </cell>
          <cell r="X12">
            <v>778</v>
          </cell>
          <cell r="Y12">
            <v>864</v>
          </cell>
        </row>
        <row r="13">
          <cell r="S13">
            <v>2229</v>
          </cell>
          <cell r="U13">
            <v>2832</v>
          </cell>
          <cell r="V13">
            <v>472</v>
          </cell>
          <cell r="X13">
            <v>850</v>
          </cell>
          <cell r="Y13">
            <v>946</v>
          </cell>
        </row>
        <row r="14">
          <cell r="S14">
            <v>2397</v>
          </cell>
          <cell r="U14">
            <v>3043</v>
          </cell>
          <cell r="V14">
            <v>512</v>
          </cell>
          <cell r="X14">
            <v>904</v>
          </cell>
          <cell r="Y14">
            <v>1003</v>
          </cell>
        </row>
        <row r="15">
          <cell r="S15">
            <v>174</v>
          </cell>
          <cell r="U15">
            <v>174</v>
          </cell>
          <cell r="X15">
            <v>86</v>
          </cell>
          <cell r="Y15">
            <v>95</v>
          </cell>
        </row>
        <row r="16">
          <cell r="S16">
            <v>344</v>
          </cell>
          <cell r="U16">
            <v>361</v>
          </cell>
          <cell r="V16">
            <v>63</v>
          </cell>
          <cell r="X16">
            <v>140</v>
          </cell>
          <cell r="Y16">
            <v>153</v>
          </cell>
        </row>
        <row r="17">
          <cell r="S17">
            <v>29</v>
          </cell>
          <cell r="X17">
            <v>10</v>
          </cell>
          <cell r="Y17">
            <v>11</v>
          </cell>
        </row>
        <row r="18">
          <cell r="S18">
            <v>-62</v>
          </cell>
          <cell r="U18">
            <v>-70</v>
          </cell>
          <cell r="X18">
            <v>-23</v>
          </cell>
          <cell r="Y18">
            <v>-25</v>
          </cell>
        </row>
        <row r="37">
          <cell r="S37">
            <v>1287</v>
          </cell>
          <cell r="U37">
            <v>535</v>
          </cell>
          <cell r="W37">
            <v>596</v>
          </cell>
        </row>
        <row r="38">
          <cell r="S38">
            <v>1521</v>
          </cell>
          <cell r="U38">
            <v>633</v>
          </cell>
          <cell r="W38">
            <v>704</v>
          </cell>
        </row>
        <row r="39">
          <cell r="S39">
            <v>1751</v>
          </cell>
          <cell r="U39">
            <v>715</v>
          </cell>
          <cell r="W39">
            <v>794</v>
          </cell>
        </row>
        <row r="40">
          <cell r="S40">
            <v>1953</v>
          </cell>
          <cell r="U40">
            <v>806</v>
          </cell>
          <cell r="W40">
            <v>896</v>
          </cell>
        </row>
        <row r="41">
          <cell r="S41">
            <v>2201</v>
          </cell>
          <cell r="U41">
            <v>915</v>
          </cell>
          <cell r="W41">
            <v>1017</v>
          </cell>
        </row>
      </sheetData>
      <sheetData sheetId="19">
        <row r="6">
          <cell r="AA6">
            <v>1394</v>
          </cell>
          <cell r="AB6">
            <v>1603</v>
          </cell>
          <cell r="AD6">
            <v>505</v>
          </cell>
          <cell r="AE6">
            <v>556</v>
          </cell>
        </row>
        <row r="7">
          <cell r="AA7">
            <v>1583</v>
          </cell>
          <cell r="AB7">
            <v>1820</v>
          </cell>
          <cell r="AD7">
            <v>560</v>
          </cell>
          <cell r="AE7">
            <v>616</v>
          </cell>
        </row>
        <row r="8">
          <cell r="AA8">
            <v>1771</v>
          </cell>
          <cell r="AB8">
            <v>2035</v>
          </cell>
          <cell r="AD8">
            <v>618</v>
          </cell>
          <cell r="AE8">
            <v>680</v>
          </cell>
        </row>
        <row r="9">
          <cell r="AA9">
            <v>1962</v>
          </cell>
          <cell r="AB9">
            <v>2256</v>
          </cell>
          <cell r="AD9">
            <v>685</v>
          </cell>
          <cell r="AE9">
            <v>753</v>
          </cell>
        </row>
        <row r="10">
          <cell r="AA10">
            <v>2160</v>
          </cell>
          <cell r="AB10">
            <v>2485</v>
          </cell>
          <cell r="AD10">
            <v>740</v>
          </cell>
          <cell r="AE10">
            <v>815</v>
          </cell>
        </row>
        <row r="11">
          <cell r="AA11">
            <v>2361</v>
          </cell>
          <cell r="AB11">
            <v>2714</v>
          </cell>
          <cell r="AD11">
            <v>804</v>
          </cell>
          <cell r="AE11">
            <v>885</v>
          </cell>
        </row>
        <row r="12">
          <cell r="AA12">
            <v>2575</v>
          </cell>
          <cell r="AB12">
            <v>2959</v>
          </cell>
          <cell r="AD12">
            <v>861</v>
          </cell>
          <cell r="AE12">
            <v>948</v>
          </cell>
        </row>
        <row r="13">
          <cell r="AA13">
            <v>174</v>
          </cell>
          <cell r="AD13">
            <v>86</v>
          </cell>
          <cell r="AE13">
            <v>95</v>
          </cell>
        </row>
      </sheetData>
      <sheetData sheetId="20">
        <row r="7">
          <cell r="R7">
            <v>671</v>
          </cell>
          <cell r="U7">
            <v>97</v>
          </cell>
          <cell r="W7">
            <v>226</v>
          </cell>
          <cell r="X7">
            <v>252</v>
          </cell>
        </row>
        <row r="8">
          <cell r="R8">
            <v>773</v>
          </cell>
          <cell r="U8">
            <v>108</v>
          </cell>
          <cell r="W8">
            <v>278</v>
          </cell>
          <cell r="X8">
            <v>310</v>
          </cell>
        </row>
        <row r="9">
          <cell r="R9">
            <v>876</v>
          </cell>
          <cell r="U9">
            <v>117</v>
          </cell>
          <cell r="W9">
            <v>331</v>
          </cell>
          <cell r="X9">
            <v>370</v>
          </cell>
        </row>
        <row r="10">
          <cell r="R10">
            <v>993</v>
          </cell>
          <cell r="U10">
            <v>126</v>
          </cell>
          <cell r="W10">
            <v>385</v>
          </cell>
          <cell r="X10">
            <v>427</v>
          </cell>
        </row>
        <row r="11">
          <cell r="R11">
            <v>1118</v>
          </cell>
          <cell r="U11">
            <v>135</v>
          </cell>
          <cell r="W11">
            <v>440</v>
          </cell>
          <cell r="X11">
            <v>488</v>
          </cell>
        </row>
        <row r="12">
          <cell r="R12">
            <v>1261</v>
          </cell>
          <cell r="U12">
            <v>148</v>
          </cell>
          <cell r="W12">
            <v>512</v>
          </cell>
          <cell r="X12">
            <v>569</v>
          </cell>
        </row>
        <row r="13">
          <cell r="R13">
            <v>1449</v>
          </cell>
          <cell r="U13">
            <v>158</v>
          </cell>
          <cell r="W13">
            <v>606</v>
          </cell>
          <cell r="X13">
            <v>675</v>
          </cell>
        </row>
        <row r="14">
          <cell r="R14">
            <v>1639</v>
          </cell>
          <cell r="U14">
            <v>168</v>
          </cell>
          <cell r="W14">
            <v>704</v>
          </cell>
          <cell r="X14">
            <v>783</v>
          </cell>
        </row>
        <row r="15">
          <cell r="R15">
            <v>231</v>
          </cell>
          <cell r="U15">
            <v>35</v>
          </cell>
          <cell r="W15">
            <v>86</v>
          </cell>
          <cell r="X15">
            <v>96</v>
          </cell>
        </row>
      </sheetData>
      <sheetData sheetId="21">
        <row r="7">
          <cell r="AO7">
            <v>891</v>
          </cell>
          <cell r="AP7">
            <v>1142</v>
          </cell>
          <cell r="AQ7">
            <v>162</v>
          </cell>
          <cell r="AR7">
            <v>299</v>
          </cell>
          <cell r="AT7">
            <v>531</v>
          </cell>
          <cell r="AU7">
            <v>591</v>
          </cell>
        </row>
        <row r="8">
          <cell r="AO8">
            <v>1028</v>
          </cell>
          <cell r="AP8">
            <v>1325</v>
          </cell>
          <cell r="AQ8">
            <v>183</v>
          </cell>
          <cell r="AR8">
            <v>347</v>
          </cell>
          <cell r="AT8">
            <v>609</v>
          </cell>
          <cell r="AU8">
            <v>677</v>
          </cell>
        </row>
        <row r="9">
          <cell r="AO9">
            <v>1152</v>
          </cell>
          <cell r="AP9">
            <v>1494</v>
          </cell>
          <cell r="AQ9">
            <v>207</v>
          </cell>
          <cell r="AR9">
            <v>396</v>
          </cell>
          <cell r="AT9">
            <v>677</v>
          </cell>
          <cell r="AU9">
            <v>752</v>
          </cell>
        </row>
        <row r="10">
          <cell r="AO10">
            <v>1276</v>
          </cell>
          <cell r="AP10">
            <v>1663</v>
          </cell>
          <cell r="AQ10">
            <v>230</v>
          </cell>
          <cell r="AR10">
            <v>444</v>
          </cell>
          <cell r="AT10">
            <v>787</v>
          </cell>
          <cell r="AU10">
            <v>873</v>
          </cell>
        </row>
        <row r="11">
          <cell r="AO11">
            <v>1503</v>
          </cell>
          <cell r="AP11">
            <v>1853</v>
          </cell>
          <cell r="AQ11">
            <v>252</v>
          </cell>
          <cell r="AR11">
            <v>494</v>
          </cell>
          <cell r="AT11">
            <v>880</v>
          </cell>
          <cell r="AU11">
            <v>977</v>
          </cell>
        </row>
        <row r="12">
          <cell r="AO12">
            <v>1645</v>
          </cell>
          <cell r="AP12">
            <v>2033</v>
          </cell>
          <cell r="AQ12">
            <v>275</v>
          </cell>
          <cell r="AR12">
            <v>541</v>
          </cell>
          <cell r="AT12">
            <v>960</v>
          </cell>
          <cell r="AU12">
            <v>1068</v>
          </cell>
        </row>
        <row r="13">
          <cell r="AO13">
            <v>1897</v>
          </cell>
          <cell r="AP13">
            <v>2280</v>
          </cell>
          <cell r="AQ13">
            <v>296</v>
          </cell>
          <cell r="AR13">
            <v>589</v>
          </cell>
          <cell r="AT13">
            <v>1093</v>
          </cell>
          <cell r="AU13">
            <v>1215</v>
          </cell>
        </row>
        <row r="14">
          <cell r="AO14">
            <v>2071</v>
          </cell>
          <cell r="AP14">
            <v>2529</v>
          </cell>
          <cell r="AQ14">
            <v>322</v>
          </cell>
          <cell r="AR14">
            <v>638</v>
          </cell>
          <cell r="AT14">
            <v>1184</v>
          </cell>
          <cell r="AU14">
            <v>1316</v>
          </cell>
        </row>
        <row r="15">
          <cell r="AO15">
            <v>95</v>
          </cell>
          <cell r="AP15">
            <v>95</v>
          </cell>
          <cell r="AQ15">
            <v>19</v>
          </cell>
          <cell r="AT15">
            <v>43</v>
          </cell>
          <cell r="AU15">
            <v>48</v>
          </cell>
        </row>
        <row r="16">
          <cell r="AO16">
            <v>220</v>
          </cell>
          <cell r="AP16">
            <v>284</v>
          </cell>
          <cell r="AQ16">
            <v>43</v>
          </cell>
          <cell r="AR16">
            <v>63</v>
          </cell>
          <cell r="AT16">
            <v>130</v>
          </cell>
          <cell r="AU16">
            <v>144</v>
          </cell>
        </row>
        <row r="17">
          <cell r="AO17">
            <v>29</v>
          </cell>
          <cell r="AT17">
            <v>21</v>
          </cell>
          <cell r="AU17">
            <v>24</v>
          </cell>
        </row>
        <row r="18">
          <cell r="AO18">
            <v>-73</v>
          </cell>
          <cell r="AP18">
            <v>-89</v>
          </cell>
          <cell r="AQ18">
            <v>-17</v>
          </cell>
          <cell r="AT18">
            <v>-43</v>
          </cell>
          <cell r="AU18">
            <v>-48</v>
          </cell>
        </row>
        <row r="27">
          <cell r="AO27">
            <v>801</v>
          </cell>
          <cell r="AP27">
            <v>1027</v>
          </cell>
          <cell r="AQ27">
            <v>162</v>
          </cell>
          <cell r="AT27">
            <v>476</v>
          </cell>
          <cell r="AU27">
            <v>530</v>
          </cell>
        </row>
        <row r="28">
          <cell r="AO28">
            <v>924</v>
          </cell>
          <cell r="AP28">
            <v>1192</v>
          </cell>
          <cell r="AQ28">
            <v>183</v>
          </cell>
          <cell r="AT28">
            <v>549</v>
          </cell>
          <cell r="AU28">
            <v>609</v>
          </cell>
        </row>
        <row r="29">
          <cell r="AO29">
            <v>1038</v>
          </cell>
          <cell r="AP29">
            <v>1346</v>
          </cell>
          <cell r="AQ29">
            <v>207</v>
          </cell>
          <cell r="AT29">
            <v>609</v>
          </cell>
          <cell r="AU29">
            <v>677</v>
          </cell>
        </row>
        <row r="30">
          <cell r="AO30">
            <v>1148</v>
          </cell>
          <cell r="AP30">
            <v>1497</v>
          </cell>
          <cell r="AQ30">
            <v>230</v>
          </cell>
          <cell r="AT30">
            <v>707</v>
          </cell>
          <cell r="AU30">
            <v>787</v>
          </cell>
        </row>
        <row r="31">
          <cell r="AO31">
            <v>1353</v>
          </cell>
          <cell r="AP31">
            <v>1668</v>
          </cell>
          <cell r="AQ31">
            <v>252</v>
          </cell>
          <cell r="AT31">
            <v>792</v>
          </cell>
          <cell r="AU31">
            <v>881</v>
          </cell>
        </row>
        <row r="32">
          <cell r="AO32">
            <v>1481</v>
          </cell>
          <cell r="AP32">
            <v>1830</v>
          </cell>
          <cell r="AQ32">
            <v>275</v>
          </cell>
          <cell r="AT32">
            <v>864</v>
          </cell>
          <cell r="AU32">
            <v>960</v>
          </cell>
        </row>
        <row r="33">
          <cell r="AO33">
            <v>1704</v>
          </cell>
          <cell r="AP33">
            <v>2075</v>
          </cell>
          <cell r="AQ33">
            <v>296</v>
          </cell>
          <cell r="AT33">
            <v>984</v>
          </cell>
          <cell r="AU33">
            <v>1094</v>
          </cell>
        </row>
        <row r="34">
          <cell r="AO34">
            <v>1863</v>
          </cell>
          <cell r="AP34">
            <v>2330</v>
          </cell>
          <cell r="AQ34">
            <v>322</v>
          </cell>
          <cell r="AT34">
            <v>1066</v>
          </cell>
          <cell r="AU34">
            <v>1184</v>
          </cell>
        </row>
        <row r="35">
          <cell r="AO35">
            <v>95</v>
          </cell>
          <cell r="AP35">
            <v>95</v>
          </cell>
          <cell r="AQ35">
            <v>19</v>
          </cell>
          <cell r="AT35">
            <v>43</v>
          </cell>
          <cell r="AU35">
            <v>48</v>
          </cell>
        </row>
        <row r="36">
          <cell r="AO36">
            <v>196</v>
          </cell>
          <cell r="AP36">
            <v>257</v>
          </cell>
          <cell r="AQ36">
            <v>43</v>
          </cell>
          <cell r="AT36">
            <v>117</v>
          </cell>
          <cell r="AU36">
            <v>130</v>
          </cell>
        </row>
        <row r="37">
          <cell r="AO37">
            <v>-65</v>
          </cell>
          <cell r="AP37">
            <v>-81</v>
          </cell>
          <cell r="AQ37">
            <v>-17</v>
          </cell>
          <cell r="AT37">
            <v>-39</v>
          </cell>
          <cell r="AU37">
            <v>-45</v>
          </cell>
        </row>
      </sheetData>
      <sheetData sheetId="22">
        <row r="7">
          <cell r="S7">
            <v>1621</v>
          </cell>
          <cell r="U7">
            <v>1782</v>
          </cell>
          <cell r="V7">
            <v>238</v>
          </cell>
          <cell r="X7">
            <v>614</v>
          </cell>
          <cell r="Y7">
            <v>683</v>
          </cell>
        </row>
        <row r="8">
          <cell r="S8">
            <v>2021</v>
          </cell>
          <cell r="U8">
            <v>2223</v>
          </cell>
          <cell r="V8">
            <v>305</v>
          </cell>
          <cell r="X8">
            <v>749</v>
          </cell>
          <cell r="Y8">
            <v>833</v>
          </cell>
        </row>
        <row r="9">
          <cell r="S9">
            <v>2429</v>
          </cell>
          <cell r="U9">
            <v>2672</v>
          </cell>
          <cell r="V9">
            <v>354</v>
          </cell>
          <cell r="X9">
            <v>884</v>
          </cell>
          <cell r="Y9">
            <v>980</v>
          </cell>
        </row>
        <row r="10">
          <cell r="S10">
            <v>2934</v>
          </cell>
          <cell r="U10">
            <v>3229</v>
          </cell>
          <cell r="V10">
            <v>424</v>
          </cell>
          <cell r="X10">
            <v>1045</v>
          </cell>
          <cell r="Y10">
            <v>1161</v>
          </cell>
        </row>
        <row r="11">
          <cell r="S11">
            <v>3340</v>
          </cell>
          <cell r="U11">
            <v>3673</v>
          </cell>
          <cell r="V11">
            <v>472</v>
          </cell>
          <cell r="X11">
            <v>1198</v>
          </cell>
          <cell r="Y11">
            <v>1332</v>
          </cell>
        </row>
        <row r="12">
          <cell r="S12">
            <v>174</v>
          </cell>
          <cell r="U12">
            <v>174</v>
          </cell>
          <cell r="X12">
            <v>86</v>
          </cell>
          <cell r="Y12">
            <v>96</v>
          </cell>
        </row>
        <row r="13">
          <cell r="S13">
            <v>507</v>
          </cell>
          <cell r="U13">
            <v>559</v>
          </cell>
          <cell r="V13">
            <v>63</v>
          </cell>
          <cell r="X13">
            <v>142</v>
          </cell>
          <cell r="Y13">
            <v>158</v>
          </cell>
        </row>
        <row r="14">
          <cell r="S14">
            <v>29</v>
          </cell>
          <cell r="X14">
            <v>21</v>
          </cell>
          <cell r="Y14">
            <v>24</v>
          </cell>
        </row>
      </sheetData>
      <sheetData sheetId="23">
        <row r="6">
          <cell r="AU6">
            <v>541</v>
          </cell>
          <cell r="AV6">
            <v>681</v>
          </cell>
          <cell r="AW6">
            <v>746</v>
          </cell>
          <cell r="AX6">
            <v>156</v>
          </cell>
          <cell r="AY6">
            <v>123</v>
          </cell>
          <cell r="AZ6">
            <v>255</v>
          </cell>
          <cell r="BB6">
            <v>314</v>
          </cell>
          <cell r="BC6">
            <v>349</v>
          </cell>
          <cell r="BD6">
            <v>71</v>
          </cell>
          <cell r="BE6">
            <v>77</v>
          </cell>
        </row>
        <row r="7">
          <cell r="AU7">
            <v>620</v>
          </cell>
          <cell r="AV7">
            <v>869</v>
          </cell>
          <cell r="AW7">
            <v>923</v>
          </cell>
          <cell r="AX7">
            <v>172</v>
          </cell>
          <cell r="AY7">
            <v>134</v>
          </cell>
          <cell r="AZ7">
            <v>294</v>
          </cell>
          <cell r="BB7">
            <v>387</v>
          </cell>
          <cell r="BC7">
            <v>428</v>
          </cell>
          <cell r="BD7">
            <v>81</v>
          </cell>
          <cell r="BE7">
            <v>89</v>
          </cell>
        </row>
        <row r="8">
          <cell r="AU8">
            <v>743</v>
          </cell>
          <cell r="AV8">
            <v>1080</v>
          </cell>
          <cell r="AW8">
            <v>1142</v>
          </cell>
          <cell r="AX8">
            <v>190</v>
          </cell>
          <cell r="AY8">
            <v>148</v>
          </cell>
          <cell r="AZ8">
            <v>335</v>
          </cell>
          <cell r="BB8">
            <v>460</v>
          </cell>
          <cell r="BC8">
            <v>512</v>
          </cell>
          <cell r="BD8">
            <v>94</v>
          </cell>
          <cell r="BE8">
            <v>101</v>
          </cell>
        </row>
        <row r="9">
          <cell r="AU9">
            <v>863</v>
          </cell>
          <cell r="AV9">
            <v>1287</v>
          </cell>
          <cell r="AW9">
            <v>1360</v>
          </cell>
          <cell r="AX9">
            <v>207</v>
          </cell>
          <cell r="AY9">
            <v>160</v>
          </cell>
          <cell r="AZ9">
            <v>373</v>
          </cell>
          <cell r="BB9">
            <v>535</v>
          </cell>
          <cell r="BC9">
            <v>596</v>
          </cell>
          <cell r="BD9">
            <v>104</v>
          </cell>
          <cell r="BE9">
            <v>113</v>
          </cell>
        </row>
        <row r="10">
          <cell r="AU10">
            <v>985</v>
          </cell>
          <cell r="AV10">
            <v>1498</v>
          </cell>
          <cell r="AW10">
            <v>1585</v>
          </cell>
          <cell r="AX10">
            <v>229</v>
          </cell>
          <cell r="AY10">
            <v>174</v>
          </cell>
          <cell r="AZ10">
            <v>412</v>
          </cell>
          <cell r="BB10">
            <v>614</v>
          </cell>
          <cell r="BC10">
            <v>681</v>
          </cell>
          <cell r="BD10">
            <v>117</v>
          </cell>
          <cell r="BE10">
            <v>128</v>
          </cell>
        </row>
        <row r="11">
          <cell r="AU11">
            <v>1126</v>
          </cell>
          <cell r="AV11">
            <v>1732</v>
          </cell>
          <cell r="AW11">
            <v>1833</v>
          </cell>
          <cell r="AX11">
            <v>255</v>
          </cell>
          <cell r="AY11">
            <v>184</v>
          </cell>
          <cell r="AZ11">
            <v>452</v>
          </cell>
          <cell r="BB11">
            <v>717</v>
          </cell>
          <cell r="BC11">
            <v>797</v>
          </cell>
          <cell r="BD11">
            <v>133</v>
          </cell>
          <cell r="BE11">
            <v>147</v>
          </cell>
        </row>
        <row r="12">
          <cell r="AU12">
            <v>1261</v>
          </cell>
          <cell r="AV12">
            <v>1961</v>
          </cell>
          <cell r="AW12">
            <v>2071</v>
          </cell>
          <cell r="AX12">
            <v>302</v>
          </cell>
          <cell r="AY12">
            <v>196</v>
          </cell>
          <cell r="AZ12">
            <v>494</v>
          </cell>
          <cell r="BB12">
            <v>811</v>
          </cell>
          <cell r="BC12">
            <v>904</v>
          </cell>
          <cell r="BD12">
            <v>158</v>
          </cell>
          <cell r="BE12">
            <v>174</v>
          </cell>
        </row>
        <row r="13">
          <cell r="AU13">
            <v>1403</v>
          </cell>
          <cell r="AV13">
            <v>2190</v>
          </cell>
          <cell r="AW13">
            <v>2316</v>
          </cell>
          <cell r="AX13">
            <v>329</v>
          </cell>
          <cell r="AY13">
            <v>211</v>
          </cell>
          <cell r="AZ13">
            <v>531</v>
          </cell>
          <cell r="BB13">
            <v>917</v>
          </cell>
          <cell r="BC13">
            <v>1019</v>
          </cell>
          <cell r="BD13">
            <v>189</v>
          </cell>
          <cell r="BE13">
            <v>207</v>
          </cell>
        </row>
        <row r="14">
          <cell r="AU14">
            <v>1546</v>
          </cell>
          <cell r="AV14">
            <v>2420</v>
          </cell>
          <cell r="AW14">
            <v>2556</v>
          </cell>
          <cell r="AX14">
            <v>362</v>
          </cell>
          <cell r="AY14">
            <v>223</v>
          </cell>
          <cell r="AZ14">
            <v>570</v>
          </cell>
          <cell r="BB14">
            <v>1009</v>
          </cell>
          <cell r="BC14">
            <v>1121</v>
          </cell>
          <cell r="BD14">
            <v>219</v>
          </cell>
          <cell r="BE14">
            <v>241</v>
          </cell>
        </row>
        <row r="15">
          <cell r="AU15">
            <v>132</v>
          </cell>
          <cell r="AY15">
            <v>23</v>
          </cell>
          <cell r="BB15">
            <v>56</v>
          </cell>
          <cell r="BC15">
            <v>62</v>
          </cell>
        </row>
        <row r="16">
          <cell r="AU16">
            <v>197</v>
          </cell>
          <cell r="AV16">
            <v>261</v>
          </cell>
          <cell r="AW16">
            <v>271</v>
          </cell>
          <cell r="AX16">
            <v>109</v>
          </cell>
          <cell r="AY16">
            <v>47</v>
          </cell>
          <cell r="AZ16">
            <v>72</v>
          </cell>
          <cell r="BB16">
            <v>106</v>
          </cell>
          <cell r="BC16">
            <v>119</v>
          </cell>
          <cell r="BD16">
            <v>35</v>
          </cell>
          <cell r="BE16">
            <v>38</v>
          </cell>
        </row>
        <row r="17">
          <cell r="AU17">
            <v>-63</v>
          </cell>
          <cell r="AV17">
            <v>-143</v>
          </cell>
          <cell r="AW17">
            <v>-156</v>
          </cell>
          <cell r="AX17">
            <v>-29</v>
          </cell>
          <cell r="AY17">
            <v>-15</v>
          </cell>
          <cell r="BB17">
            <v>-50</v>
          </cell>
          <cell r="BC17">
            <v>-55</v>
          </cell>
          <cell r="BD17">
            <v>-20</v>
          </cell>
          <cell r="BE17">
            <v>-24</v>
          </cell>
        </row>
        <row r="25">
          <cell r="AU25">
            <v>620</v>
          </cell>
          <cell r="AV25">
            <v>730</v>
          </cell>
          <cell r="AW25">
            <v>822</v>
          </cell>
          <cell r="AX25">
            <v>159</v>
          </cell>
          <cell r="AY25">
            <v>135</v>
          </cell>
          <cell r="AZ25">
            <v>276</v>
          </cell>
          <cell r="BB25">
            <v>329</v>
          </cell>
          <cell r="BC25">
            <v>364</v>
          </cell>
          <cell r="BD25">
            <v>73</v>
          </cell>
          <cell r="BE25">
            <v>81</v>
          </cell>
        </row>
        <row r="26">
          <cell r="AU26">
            <v>711</v>
          </cell>
          <cell r="AV26">
            <v>979</v>
          </cell>
          <cell r="AW26">
            <v>1071</v>
          </cell>
          <cell r="AX26">
            <v>175</v>
          </cell>
          <cell r="AY26">
            <v>149</v>
          </cell>
          <cell r="AZ26">
            <v>314</v>
          </cell>
          <cell r="BB26">
            <v>399</v>
          </cell>
          <cell r="BC26">
            <v>443</v>
          </cell>
          <cell r="BD26">
            <v>86</v>
          </cell>
          <cell r="BE26">
            <v>95</v>
          </cell>
        </row>
        <row r="27">
          <cell r="AU27">
            <v>853</v>
          </cell>
          <cell r="AV27">
            <v>1236</v>
          </cell>
          <cell r="AW27">
            <v>1322</v>
          </cell>
          <cell r="AX27">
            <v>197</v>
          </cell>
          <cell r="AY27">
            <v>162</v>
          </cell>
          <cell r="AZ27">
            <v>354</v>
          </cell>
          <cell r="BB27">
            <v>496</v>
          </cell>
          <cell r="BC27">
            <v>550</v>
          </cell>
          <cell r="BD27">
            <v>96</v>
          </cell>
          <cell r="BE27">
            <v>106</v>
          </cell>
        </row>
        <row r="28">
          <cell r="AU28">
            <v>1001</v>
          </cell>
          <cell r="AV28">
            <v>1483</v>
          </cell>
          <cell r="AW28">
            <v>1578</v>
          </cell>
          <cell r="AX28">
            <v>220</v>
          </cell>
          <cell r="AY28">
            <v>175</v>
          </cell>
          <cell r="AZ28">
            <v>393</v>
          </cell>
          <cell r="BB28">
            <v>594</v>
          </cell>
          <cell r="BC28">
            <v>661</v>
          </cell>
          <cell r="BD28">
            <v>108</v>
          </cell>
          <cell r="BE28">
            <v>118</v>
          </cell>
        </row>
        <row r="29">
          <cell r="AU29">
            <v>1143</v>
          </cell>
          <cell r="AV29">
            <v>1734</v>
          </cell>
          <cell r="AW29">
            <v>1834</v>
          </cell>
          <cell r="AX29">
            <v>250</v>
          </cell>
          <cell r="AY29">
            <v>190</v>
          </cell>
          <cell r="AZ29">
            <v>434</v>
          </cell>
          <cell r="BB29">
            <v>703</v>
          </cell>
          <cell r="BC29">
            <v>782</v>
          </cell>
          <cell r="BD29">
            <v>121</v>
          </cell>
          <cell r="BE29">
            <v>133</v>
          </cell>
        </row>
        <row r="30">
          <cell r="AU30">
            <v>1307</v>
          </cell>
          <cell r="AV30">
            <v>2007</v>
          </cell>
          <cell r="AW30">
            <v>2118</v>
          </cell>
          <cell r="AX30">
            <v>277</v>
          </cell>
          <cell r="AY30">
            <v>205</v>
          </cell>
          <cell r="AZ30">
            <v>472</v>
          </cell>
          <cell r="BB30">
            <v>822</v>
          </cell>
          <cell r="BC30">
            <v>913</v>
          </cell>
          <cell r="BD30">
            <v>136</v>
          </cell>
          <cell r="BE30">
            <v>150</v>
          </cell>
        </row>
        <row r="31">
          <cell r="AU31">
            <v>1467</v>
          </cell>
          <cell r="AV31">
            <v>2276</v>
          </cell>
          <cell r="AW31">
            <v>2406</v>
          </cell>
          <cell r="AX31">
            <v>330</v>
          </cell>
          <cell r="AY31">
            <v>221</v>
          </cell>
          <cell r="AZ31">
            <v>512</v>
          </cell>
          <cell r="BB31">
            <v>937</v>
          </cell>
          <cell r="BC31">
            <v>1041</v>
          </cell>
          <cell r="BD31">
            <v>167</v>
          </cell>
          <cell r="BE31">
            <v>183</v>
          </cell>
        </row>
        <row r="32">
          <cell r="AU32">
            <v>1636</v>
          </cell>
          <cell r="AV32">
            <v>2547</v>
          </cell>
          <cell r="AW32">
            <v>2694</v>
          </cell>
          <cell r="AX32">
            <v>361</v>
          </cell>
          <cell r="AY32">
            <v>238</v>
          </cell>
          <cell r="AZ32">
            <v>552</v>
          </cell>
          <cell r="BB32">
            <v>1055</v>
          </cell>
          <cell r="BC32">
            <v>1173</v>
          </cell>
          <cell r="BD32">
            <v>192</v>
          </cell>
          <cell r="BE32">
            <v>211</v>
          </cell>
        </row>
        <row r="33">
          <cell r="AU33">
            <v>1814</v>
          </cell>
          <cell r="AV33">
            <v>2829</v>
          </cell>
          <cell r="AW33">
            <v>2990</v>
          </cell>
          <cell r="AX33">
            <v>391</v>
          </cell>
          <cell r="AY33">
            <v>254</v>
          </cell>
          <cell r="AZ33">
            <v>591</v>
          </cell>
          <cell r="BB33">
            <v>1172</v>
          </cell>
          <cell r="BC33">
            <v>1301</v>
          </cell>
          <cell r="BD33">
            <v>223</v>
          </cell>
          <cell r="BE33">
            <v>246</v>
          </cell>
        </row>
        <row r="34">
          <cell r="AU34">
            <v>132</v>
          </cell>
          <cell r="AY34">
            <v>23</v>
          </cell>
          <cell r="BB34">
            <v>56</v>
          </cell>
          <cell r="BC34">
            <v>62</v>
          </cell>
        </row>
        <row r="35">
          <cell r="AU35">
            <v>251</v>
          </cell>
          <cell r="AV35">
            <v>316</v>
          </cell>
          <cell r="AW35">
            <v>322</v>
          </cell>
          <cell r="AX35">
            <v>117</v>
          </cell>
          <cell r="AY35">
            <v>38</v>
          </cell>
          <cell r="AZ35">
            <v>78</v>
          </cell>
          <cell r="BB35">
            <v>121</v>
          </cell>
          <cell r="BC35">
            <v>134</v>
          </cell>
          <cell r="BD35">
            <v>43</v>
          </cell>
          <cell r="BE35">
            <v>47</v>
          </cell>
        </row>
        <row r="36">
          <cell r="AU36">
            <v>-88</v>
          </cell>
          <cell r="AV36">
            <v>-184</v>
          </cell>
          <cell r="AW36">
            <v>-196</v>
          </cell>
          <cell r="AX36">
            <v>-33</v>
          </cell>
          <cell r="AY36">
            <v>-17</v>
          </cell>
          <cell r="BB36">
            <v>-61</v>
          </cell>
          <cell r="BC36">
            <v>-69</v>
          </cell>
          <cell r="BD36">
            <v>-23</v>
          </cell>
          <cell r="BE36">
            <v>-27</v>
          </cell>
        </row>
        <row r="39">
          <cell r="AY39">
            <v>179</v>
          </cell>
        </row>
      </sheetData>
      <sheetData sheetId="24">
        <row r="6">
          <cell r="W6">
            <v>1905</v>
          </cell>
          <cell r="Z6">
            <v>207</v>
          </cell>
          <cell r="AB6">
            <v>373</v>
          </cell>
          <cell r="AD6">
            <v>718</v>
          </cell>
          <cell r="AE6">
            <v>798</v>
          </cell>
          <cell r="AF6">
            <v>104</v>
          </cell>
          <cell r="AG6">
            <v>113</v>
          </cell>
        </row>
        <row r="7">
          <cell r="W7">
            <v>2197</v>
          </cell>
          <cell r="Z7">
            <v>229</v>
          </cell>
          <cell r="AB7">
            <v>415</v>
          </cell>
          <cell r="AD7">
            <v>814</v>
          </cell>
          <cell r="AE7">
            <v>906</v>
          </cell>
          <cell r="AF7">
            <v>117</v>
          </cell>
          <cell r="AG7">
            <v>128</v>
          </cell>
        </row>
        <row r="8">
          <cell r="W8">
            <v>2528</v>
          </cell>
          <cell r="Z8">
            <v>255</v>
          </cell>
          <cell r="AB8">
            <v>452</v>
          </cell>
          <cell r="AD8">
            <v>967</v>
          </cell>
          <cell r="AE8">
            <v>1073</v>
          </cell>
          <cell r="AF8">
            <v>133</v>
          </cell>
          <cell r="AG8">
            <v>147</v>
          </cell>
        </row>
        <row r="9">
          <cell r="W9">
            <v>2839</v>
          </cell>
          <cell r="Z9">
            <v>302</v>
          </cell>
          <cell r="AB9">
            <v>491</v>
          </cell>
          <cell r="AD9">
            <v>1051</v>
          </cell>
          <cell r="AE9">
            <v>1168</v>
          </cell>
          <cell r="AF9">
            <v>158</v>
          </cell>
          <cell r="AG9">
            <v>174</v>
          </cell>
        </row>
        <row r="10">
          <cell r="W10">
            <v>3208</v>
          </cell>
          <cell r="Z10">
            <v>329</v>
          </cell>
          <cell r="AB10">
            <v>531</v>
          </cell>
          <cell r="AD10">
            <v>1231</v>
          </cell>
          <cell r="AE10">
            <v>1366</v>
          </cell>
          <cell r="AF10">
            <v>189</v>
          </cell>
          <cell r="AG10">
            <v>207</v>
          </cell>
        </row>
        <row r="11">
          <cell r="W11">
            <v>3527</v>
          </cell>
          <cell r="Z11">
            <v>362</v>
          </cell>
          <cell r="AB11">
            <v>570</v>
          </cell>
          <cell r="AD11">
            <v>1342</v>
          </cell>
          <cell r="AE11">
            <v>1491</v>
          </cell>
          <cell r="AF11">
            <v>219</v>
          </cell>
          <cell r="AG11">
            <v>241</v>
          </cell>
        </row>
        <row r="12">
          <cell r="W12">
            <v>174</v>
          </cell>
          <cell r="AD12">
            <v>55</v>
          </cell>
          <cell r="AE12">
            <v>62</v>
          </cell>
        </row>
        <row r="13">
          <cell r="W13">
            <v>401</v>
          </cell>
          <cell r="Z13">
            <v>109</v>
          </cell>
          <cell r="AB13">
            <v>71</v>
          </cell>
          <cell r="AD13">
            <v>130</v>
          </cell>
          <cell r="AE13">
            <v>144</v>
          </cell>
          <cell r="AF13">
            <v>35</v>
          </cell>
          <cell r="AG13">
            <v>38</v>
          </cell>
        </row>
        <row r="14">
          <cell r="W14">
            <v>-134</v>
          </cell>
          <cell r="Z14">
            <v>-29</v>
          </cell>
          <cell r="AD14">
            <v>-82</v>
          </cell>
          <cell r="AE14">
            <v>-89</v>
          </cell>
          <cell r="AF14">
            <v>-20</v>
          </cell>
          <cell r="AG14">
            <v>-24</v>
          </cell>
        </row>
        <row r="18">
          <cell r="AD18">
            <v>179</v>
          </cell>
        </row>
        <row r="26">
          <cell r="W26">
            <v>2175</v>
          </cell>
          <cell r="Z26">
            <v>220</v>
          </cell>
          <cell r="AB26">
            <v>393</v>
          </cell>
          <cell r="AD26">
            <v>725</v>
          </cell>
          <cell r="AE26">
            <v>806</v>
          </cell>
          <cell r="AF26">
            <v>108</v>
          </cell>
          <cell r="AG26">
            <v>118</v>
          </cell>
        </row>
        <row r="27">
          <cell r="W27">
            <v>2529</v>
          </cell>
          <cell r="Z27">
            <v>250</v>
          </cell>
          <cell r="AB27">
            <v>434</v>
          </cell>
          <cell r="AD27">
            <v>836</v>
          </cell>
          <cell r="AE27">
            <v>929</v>
          </cell>
          <cell r="AF27">
            <v>121</v>
          </cell>
          <cell r="AG27">
            <v>133</v>
          </cell>
        </row>
        <row r="28">
          <cell r="W28">
            <v>2910</v>
          </cell>
          <cell r="Z28">
            <v>277</v>
          </cell>
          <cell r="AB28">
            <v>472</v>
          </cell>
          <cell r="AD28">
            <v>992</v>
          </cell>
          <cell r="AE28">
            <v>1102</v>
          </cell>
          <cell r="AF28">
            <v>136</v>
          </cell>
          <cell r="AG28">
            <v>150</v>
          </cell>
        </row>
        <row r="29">
          <cell r="W29">
            <v>3278</v>
          </cell>
          <cell r="Z29">
            <v>330</v>
          </cell>
          <cell r="AB29">
            <v>512</v>
          </cell>
          <cell r="AD29">
            <v>1098</v>
          </cell>
          <cell r="AE29">
            <v>1219</v>
          </cell>
          <cell r="AF29">
            <v>167</v>
          </cell>
          <cell r="AG29">
            <v>183</v>
          </cell>
        </row>
        <row r="30">
          <cell r="W30">
            <v>3705</v>
          </cell>
          <cell r="Z30">
            <v>361</v>
          </cell>
          <cell r="AB30">
            <v>552</v>
          </cell>
          <cell r="AD30">
            <v>1277</v>
          </cell>
          <cell r="AE30">
            <v>1418</v>
          </cell>
          <cell r="AF30">
            <v>192</v>
          </cell>
          <cell r="AG30">
            <v>211</v>
          </cell>
        </row>
        <row r="31">
          <cell r="W31">
            <v>4095</v>
          </cell>
          <cell r="Z31">
            <v>391</v>
          </cell>
          <cell r="AB31">
            <v>591</v>
          </cell>
          <cell r="AD31">
            <v>1404</v>
          </cell>
          <cell r="AE31">
            <v>1560</v>
          </cell>
          <cell r="AF31">
            <v>223</v>
          </cell>
          <cell r="AG31">
            <v>246</v>
          </cell>
        </row>
        <row r="32">
          <cell r="W32">
            <v>174</v>
          </cell>
          <cell r="AD32">
            <v>55</v>
          </cell>
          <cell r="AE32">
            <v>62</v>
          </cell>
        </row>
        <row r="33">
          <cell r="W33">
            <v>471</v>
          </cell>
          <cell r="Z33">
            <v>117</v>
          </cell>
          <cell r="AB33">
            <v>80</v>
          </cell>
          <cell r="AD33">
            <v>134</v>
          </cell>
          <cell r="AE33">
            <v>149</v>
          </cell>
          <cell r="AF33">
            <v>43</v>
          </cell>
          <cell r="AG33">
            <v>47</v>
          </cell>
        </row>
        <row r="34">
          <cell r="W34">
            <v>-198</v>
          </cell>
          <cell r="Z34">
            <v>-33</v>
          </cell>
          <cell r="AD34">
            <v>-94</v>
          </cell>
          <cell r="AE34">
            <v>-100</v>
          </cell>
          <cell r="AF34">
            <v>-23</v>
          </cell>
          <cell r="AG34">
            <v>-27</v>
          </cell>
        </row>
        <row r="38">
          <cell r="AD38">
            <v>179</v>
          </cell>
        </row>
      </sheetData>
      <sheetData sheetId="25">
        <row r="6">
          <cell r="T6">
            <v>172</v>
          </cell>
          <cell r="U6">
            <v>241</v>
          </cell>
          <cell r="V6">
            <v>255</v>
          </cell>
          <cell r="W6">
            <v>29</v>
          </cell>
          <cell r="X6">
            <v>35</v>
          </cell>
          <cell r="Y6">
            <v>59</v>
          </cell>
          <cell r="AA6">
            <v>100</v>
          </cell>
          <cell r="AB6">
            <v>112</v>
          </cell>
          <cell r="AC6">
            <v>23</v>
          </cell>
          <cell r="AD6">
            <v>24</v>
          </cell>
        </row>
        <row r="7">
          <cell r="T7">
            <v>198</v>
          </cell>
          <cell r="U7">
            <v>294</v>
          </cell>
          <cell r="V7">
            <v>310</v>
          </cell>
          <cell r="W7">
            <v>33</v>
          </cell>
          <cell r="X7">
            <v>38</v>
          </cell>
          <cell r="Y7">
            <v>78</v>
          </cell>
          <cell r="AA7">
            <v>124</v>
          </cell>
          <cell r="AB7">
            <v>136</v>
          </cell>
          <cell r="AC7">
            <v>25</v>
          </cell>
          <cell r="AD7">
            <v>28</v>
          </cell>
        </row>
        <row r="8">
          <cell r="T8">
            <v>290</v>
          </cell>
          <cell r="U8">
            <v>404</v>
          </cell>
          <cell r="V8">
            <v>423</v>
          </cell>
          <cell r="W8">
            <v>41</v>
          </cell>
          <cell r="X8">
            <v>46</v>
          </cell>
          <cell r="Y8">
            <v>78</v>
          </cell>
          <cell r="AA8">
            <v>179</v>
          </cell>
          <cell r="AB8">
            <v>197</v>
          </cell>
          <cell r="AC8">
            <v>32</v>
          </cell>
          <cell r="AD8">
            <v>34</v>
          </cell>
        </row>
        <row r="9">
          <cell r="T9">
            <v>322</v>
          </cell>
          <cell r="U9">
            <v>463</v>
          </cell>
          <cell r="V9">
            <v>487</v>
          </cell>
          <cell r="W9">
            <v>48</v>
          </cell>
          <cell r="X9">
            <v>48</v>
          </cell>
          <cell r="Y9">
            <v>99</v>
          </cell>
          <cell r="AA9">
            <v>204</v>
          </cell>
          <cell r="AB9">
            <v>226</v>
          </cell>
          <cell r="AC9">
            <v>41</v>
          </cell>
          <cell r="AD9">
            <v>47</v>
          </cell>
        </row>
        <row r="10">
          <cell r="T10">
            <v>361</v>
          </cell>
          <cell r="U10">
            <v>525</v>
          </cell>
          <cell r="V10">
            <v>550</v>
          </cell>
          <cell r="W10">
            <v>61</v>
          </cell>
          <cell r="X10">
            <v>53</v>
          </cell>
          <cell r="Y10">
            <v>118</v>
          </cell>
          <cell r="AA10">
            <v>228</v>
          </cell>
          <cell r="AB10">
            <v>254</v>
          </cell>
          <cell r="AC10">
            <v>52</v>
          </cell>
          <cell r="AD10">
            <v>57</v>
          </cell>
        </row>
        <row r="11">
          <cell r="T11">
            <v>-14</v>
          </cell>
          <cell r="U11">
            <v>-33</v>
          </cell>
          <cell r="V11">
            <v>-34</v>
          </cell>
          <cell r="W11">
            <v>-8</v>
          </cell>
          <cell r="X11">
            <v>-7</v>
          </cell>
          <cell r="AA11">
            <v>-10</v>
          </cell>
          <cell r="AB11">
            <v>-11</v>
          </cell>
          <cell r="AC11">
            <v>-5</v>
          </cell>
          <cell r="AD11">
            <v>-7</v>
          </cell>
        </row>
        <row r="13">
          <cell r="S13">
            <v>35</v>
          </cell>
        </row>
        <row r="15">
          <cell r="Y15">
            <v>108</v>
          </cell>
          <cell r="AD15">
            <v>179</v>
          </cell>
        </row>
        <row r="22">
          <cell r="T22">
            <v>116</v>
          </cell>
          <cell r="U22">
            <v>247</v>
          </cell>
          <cell r="V22">
            <v>269</v>
          </cell>
          <cell r="W22">
            <v>17</v>
          </cell>
          <cell r="X22">
            <v>21</v>
          </cell>
          <cell r="AA22">
            <v>72</v>
          </cell>
          <cell r="AB22">
            <v>81</v>
          </cell>
          <cell r="AC22">
            <v>10</v>
          </cell>
          <cell r="AD22">
            <v>11</v>
          </cell>
        </row>
      </sheetData>
      <sheetData sheetId="26">
        <row r="7">
          <cell r="R7">
            <v>195</v>
          </cell>
          <cell r="S7">
            <v>348</v>
          </cell>
          <cell r="T7">
            <v>362</v>
          </cell>
          <cell r="U7">
            <v>45</v>
          </cell>
          <cell r="V7">
            <v>47</v>
          </cell>
          <cell r="W7">
            <v>99</v>
          </cell>
          <cell r="Y7">
            <v>148</v>
          </cell>
          <cell r="Z7">
            <v>164</v>
          </cell>
          <cell r="AA7">
            <v>37</v>
          </cell>
          <cell r="AB7">
            <v>41</v>
          </cell>
        </row>
        <row r="8">
          <cell r="R8">
            <v>229</v>
          </cell>
          <cell r="S8">
            <v>393</v>
          </cell>
          <cell r="T8">
            <v>416</v>
          </cell>
          <cell r="U8">
            <v>50</v>
          </cell>
          <cell r="V8">
            <v>52</v>
          </cell>
          <cell r="W8">
            <v>118</v>
          </cell>
          <cell r="Y8">
            <v>156</v>
          </cell>
          <cell r="Z8">
            <v>172</v>
          </cell>
          <cell r="AA8">
            <v>39</v>
          </cell>
          <cell r="AB8">
            <v>45</v>
          </cell>
        </row>
        <row r="9">
          <cell r="R9">
            <v>284</v>
          </cell>
          <cell r="S9">
            <v>462</v>
          </cell>
          <cell r="T9">
            <v>487</v>
          </cell>
          <cell r="U9">
            <v>57</v>
          </cell>
          <cell r="V9">
            <v>61</v>
          </cell>
          <cell r="W9">
            <v>136</v>
          </cell>
          <cell r="Y9">
            <v>172</v>
          </cell>
          <cell r="Z9">
            <v>192</v>
          </cell>
          <cell r="AA9">
            <v>45</v>
          </cell>
          <cell r="AB9">
            <v>50</v>
          </cell>
        </row>
        <row r="10">
          <cell r="R10">
            <v>349</v>
          </cell>
          <cell r="S10">
            <v>533</v>
          </cell>
          <cell r="T10">
            <v>560</v>
          </cell>
          <cell r="U10">
            <v>62</v>
          </cell>
          <cell r="V10">
            <v>65</v>
          </cell>
          <cell r="W10">
            <v>158</v>
          </cell>
          <cell r="Y10">
            <v>192</v>
          </cell>
          <cell r="Z10">
            <v>214</v>
          </cell>
          <cell r="AA10">
            <v>50</v>
          </cell>
          <cell r="AB10">
            <v>55</v>
          </cell>
        </row>
        <row r="11">
          <cell r="R11">
            <v>411</v>
          </cell>
          <cell r="S11">
            <v>606</v>
          </cell>
          <cell r="T11">
            <v>640</v>
          </cell>
          <cell r="U11">
            <v>70</v>
          </cell>
          <cell r="V11">
            <v>73</v>
          </cell>
          <cell r="W11">
            <v>177</v>
          </cell>
          <cell r="Y11">
            <v>218</v>
          </cell>
          <cell r="Z11">
            <v>241</v>
          </cell>
          <cell r="AA11">
            <v>55</v>
          </cell>
          <cell r="AB11">
            <v>61</v>
          </cell>
        </row>
        <row r="12">
          <cell r="R12">
            <v>497</v>
          </cell>
          <cell r="S12">
            <v>692</v>
          </cell>
          <cell r="T12">
            <v>730</v>
          </cell>
          <cell r="U12">
            <v>76</v>
          </cell>
          <cell r="V12">
            <v>80</v>
          </cell>
          <cell r="W12">
            <v>196</v>
          </cell>
          <cell r="Y12">
            <v>268</v>
          </cell>
          <cell r="Z12">
            <v>299</v>
          </cell>
          <cell r="AA12">
            <v>62</v>
          </cell>
          <cell r="AB12">
            <v>70</v>
          </cell>
        </row>
        <row r="13">
          <cell r="R13">
            <v>559</v>
          </cell>
          <cell r="S13">
            <v>766</v>
          </cell>
          <cell r="T13">
            <v>807</v>
          </cell>
          <cell r="U13">
            <v>82</v>
          </cell>
          <cell r="V13">
            <v>86</v>
          </cell>
          <cell r="W13">
            <v>218</v>
          </cell>
          <cell r="Y13">
            <v>304</v>
          </cell>
          <cell r="Z13">
            <v>338</v>
          </cell>
          <cell r="AA13">
            <v>65</v>
          </cell>
          <cell r="AB13">
            <v>73</v>
          </cell>
        </row>
        <row r="14">
          <cell r="R14">
            <v>653</v>
          </cell>
          <cell r="S14">
            <v>869</v>
          </cell>
          <cell r="T14">
            <v>913</v>
          </cell>
          <cell r="U14">
            <v>92</v>
          </cell>
          <cell r="V14">
            <v>94</v>
          </cell>
          <cell r="W14">
            <v>237</v>
          </cell>
          <cell r="Y14">
            <v>365</v>
          </cell>
          <cell r="Z14">
            <v>405</v>
          </cell>
          <cell r="AA14">
            <v>71</v>
          </cell>
          <cell r="AB14">
            <v>80</v>
          </cell>
        </row>
        <row r="15">
          <cell r="R15">
            <v>715</v>
          </cell>
          <cell r="S15">
            <v>941</v>
          </cell>
          <cell r="T15">
            <v>988</v>
          </cell>
          <cell r="U15">
            <v>100</v>
          </cell>
          <cell r="V15">
            <v>99</v>
          </cell>
          <cell r="W15">
            <v>255</v>
          </cell>
          <cell r="Y15">
            <v>402</v>
          </cell>
          <cell r="Z15">
            <v>447</v>
          </cell>
          <cell r="AA15">
            <v>76</v>
          </cell>
          <cell r="AB15">
            <v>85</v>
          </cell>
        </row>
        <row r="16">
          <cell r="R16">
            <v>64</v>
          </cell>
          <cell r="V16">
            <v>11</v>
          </cell>
          <cell r="Y16">
            <v>28</v>
          </cell>
          <cell r="Z16">
            <v>32</v>
          </cell>
        </row>
        <row r="17">
          <cell r="R17">
            <v>-19</v>
          </cell>
          <cell r="S17">
            <v>-53</v>
          </cell>
          <cell r="T17">
            <v>-57</v>
          </cell>
          <cell r="U17">
            <v>-11</v>
          </cell>
          <cell r="V17">
            <v>-7</v>
          </cell>
          <cell r="Y17">
            <v>-14</v>
          </cell>
          <cell r="Z17">
            <v>-16</v>
          </cell>
          <cell r="AA17">
            <v>-9</v>
          </cell>
          <cell r="AB17">
            <v>-10</v>
          </cell>
        </row>
        <row r="19">
          <cell r="R19">
            <v>35</v>
          </cell>
        </row>
        <row r="21">
          <cell r="W21">
            <v>108</v>
          </cell>
          <cell r="AB21">
            <v>179</v>
          </cell>
        </row>
        <row r="40">
          <cell r="R40">
            <v>474</v>
          </cell>
          <cell r="S40">
            <v>640</v>
          </cell>
          <cell r="V40">
            <v>286</v>
          </cell>
          <cell r="Z40">
            <v>318</v>
          </cell>
        </row>
        <row r="41">
          <cell r="R41">
            <v>566</v>
          </cell>
          <cell r="S41">
            <v>742</v>
          </cell>
          <cell r="V41">
            <v>329</v>
          </cell>
          <cell r="Z41">
            <v>365</v>
          </cell>
        </row>
        <row r="42">
          <cell r="R42">
            <v>673</v>
          </cell>
          <cell r="S42">
            <v>856</v>
          </cell>
          <cell r="V42">
            <v>379</v>
          </cell>
          <cell r="Z42">
            <v>423</v>
          </cell>
        </row>
      </sheetData>
      <sheetData sheetId="27">
        <row r="6">
          <cell r="AU6">
            <v>320</v>
          </cell>
          <cell r="AV6">
            <v>577</v>
          </cell>
          <cell r="AW6">
            <v>611</v>
          </cell>
          <cell r="AX6">
            <v>50</v>
          </cell>
          <cell r="AY6">
            <v>62</v>
          </cell>
          <cell r="AZ6">
            <v>118</v>
          </cell>
          <cell r="BB6">
            <v>179</v>
          </cell>
          <cell r="BC6">
            <v>197</v>
          </cell>
          <cell r="BD6">
            <v>39</v>
          </cell>
          <cell r="BE6">
            <v>45</v>
          </cell>
        </row>
        <row r="7">
          <cell r="AU7">
            <v>375</v>
          </cell>
          <cell r="AV7">
            <v>671</v>
          </cell>
          <cell r="AW7">
            <v>711</v>
          </cell>
          <cell r="AX7">
            <v>57</v>
          </cell>
          <cell r="AY7">
            <v>69</v>
          </cell>
          <cell r="AZ7">
            <v>136</v>
          </cell>
          <cell r="BB7">
            <v>196</v>
          </cell>
          <cell r="BC7">
            <v>219</v>
          </cell>
          <cell r="BD7">
            <v>45</v>
          </cell>
          <cell r="BE7">
            <v>50</v>
          </cell>
        </row>
        <row r="8">
          <cell r="AU8">
            <v>434</v>
          </cell>
          <cell r="AV8">
            <v>766</v>
          </cell>
          <cell r="AW8">
            <v>813</v>
          </cell>
          <cell r="AX8">
            <v>62</v>
          </cell>
          <cell r="AY8">
            <v>76</v>
          </cell>
          <cell r="AZ8">
            <v>158</v>
          </cell>
          <cell r="BB8">
            <v>218</v>
          </cell>
          <cell r="BC8">
            <v>241</v>
          </cell>
          <cell r="BD8">
            <v>50</v>
          </cell>
          <cell r="BE8">
            <v>55</v>
          </cell>
        </row>
        <row r="9">
          <cell r="AU9">
            <v>491</v>
          </cell>
          <cell r="AV9">
            <v>864</v>
          </cell>
          <cell r="AW9">
            <v>916</v>
          </cell>
          <cell r="AX9">
            <v>70</v>
          </cell>
          <cell r="AY9">
            <v>82</v>
          </cell>
          <cell r="AZ9">
            <v>177</v>
          </cell>
          <cell r="BB9">
            <v>238</v>
          </cell>
          <cell r="BC9">
            <v>265</v>
          </cell>
          <cell r="BD9">
            <v>55</v>
          </cell>
          <cell r="BE9">
            <v>61</v>
          </cell>
        </row>
        <row r="10">
          <cell r="AU10">
            <v>568</v>
          </cell>
          <cell r="AV10">
            <v>979</v>
          </cell>
          <cell r="AW10">
            <v>1040</v>
          </cell>
          <cell r="AX10">
            <v>76</v>
          </cell>
          <cell r="AY10">
            <v>92</v>
          </cell>
          <cell r="AZ10">
            <v>196</v>
          </cell>
          <cell r="BB10">
            <v>282</v>
          </cell>
          <cell r="BC10">
            <v>313</v>
          </cell>
          <cell r="BD10">
            <v>62</v>
          </cell>
          <cell r="BE10">
            <v>70</v>
          </cell>
        </row>
        <row r="11">
          <cell r="AU11">
            <v>621</v>
          </cell>
          <cell r="AV11">
            <v>1080</v>
          </cell>
          <cell r="AW11">
            <v>1143</v>
          </cell>
          <cell r="AX11">
            <v>82</v>
          </cell>
          <cell r="AY11">
            <v>96</v>
          </cell>
          <cell r="AZ11">
            <v>218</v>
          </cell>
          <cell r="BB11">
            <v>301</v>
          </cell>
          <cell r="BC11">
            <v>334</v>
          </cell>
          <cell r="BD11">
            <v>65</v>
          </cell>
          <cell r="BE11">
            <v>73</v>
          </cell>
        </row>
        <row r="12">
          <cell r="AU12">
            <v>712</v>
          </cell>
          <cell r="AV12">
            <v>1213</v>
          </cell>
          <cell r="AW12">
            <v>1285</v>
          </cell>
          <cell r="AX12">
            <v>92</v>
          </cell>
          <cell r="AY12">
            <v>101</v>
          </cell>
          <cell r="AZ12">
            <v>237</v>
          </cell>
          <cell r="BB12">
            <v>346</v>
          </cell>
          <cell r="BC12">
            <v>384</v>
          </cell>
          <cell r="BD12">
            <v>71</v>
          </cell>
          <cell r="BE12">
            <v>80</v>
          </cell>
        </row>
        <row r="13">
          <cell r="AU13">
            <v>779</v>
          </cell>
          <cell r="AV13">
            <v>1325</v>
          </cell>
          <cell r="AW13">
            <v>1404</v>
          </cell>
          <cell r="AX13">
            <v>100</v>
          </cell>
          <cell r="AY13">
            <v>110</v>
          </cell>
          <cell r="AZ13">
            <v>255</v>
          </cell>
          <cell r="BB13">
            <v>364</v>
          </cell>
          <cell r="BC13">
            <v>404</v>
          </cell>
          <cell r="BD13">
            <v>76</v>
          </cell>
          <cell r="BE13">
            <v>85</v>
          </cell>
        </row>
        <row r="14">
          <cell r="AU14">
            <v>64</v>
          </cell>
          <cell r="AY14">
            <v>15</v>
          </cell>
          <cell r="BB14">
            <v>28</v>
          </cell>
          <cell r="BC14">
            <v>32</v>
          </cell>
        </row>
        <row r="15">
          <cell r="AU15">
            <v>119</v>
          </cell>
          <cell r="AV15">
            <v>205</v>
          </cell>
          <cell r="AW15">
            <v>218</v>
          </cell>
          <cell r="AX15">
            <v>16</v>
          </cell>
          <cell r="AY15">
            <v>19</v>
          </cell>
          <cell r="AZ15">
            <v>19</v>
          </cell>
          <cell r="BB15">
            <v>53</v>
          </cell>
          <cell r="BC15">
            <v>59</v>
          </cell>
          <cell r="BD15">
            <v>14</v>
          </cell>
          <cell r="BE15">
            <v>16</v>
          </cell>
        </row>
        <row r="16">
          <cell r="AU16">
            <v>-26</v>
          </cell>
          <cell r="AV16">
            <v>-80</v>
          </cell>
          <cell r="AW16">
            <v>-85</v>
          </cell>
          <cell r="AX16">
            <v>-11</v>
          </cell>
          <cell r="AY16">
            <v>-9</v>
          </cell>
          <cell r="BB16">
            <v>-17</v>
          </cell>
          <cell r="BC16">
            <v>-19</v>
          </cell>
          <cell r="BD16">
            <v>-9</v>
          </cell>
          <cell r="BE16">
            <v>-10</v>
          </cell>
        </row>
        <row r="24">
          <cell r="AU24">
            <v>401</v>
          </cell>
          <cell r="AV24">
            <v>755</v>
          </cell>
          <cell r="AW24">
            <v>807</v>
          </cell>
          <cell r="AX24">
            <v>62</v>
          </cell>
          <cell r="AY24">
            <v>77</v>
          </cell>
          <cell r="AZ24">
            <v>158</v>
          </cell>
          <cell r="BB24">
            <v>195</v>
          </cell>
          <cell r="BC24">
            <v>218</v>
          </cell>
          <cell r="BD24">
            <v>50</v>
          </cell>
          <cell r="BE24">
            <v>55</v>
          </cell>
        </row>
        <row r="25">
          <cell r="AU25">
            <v>463</v>
          </cell>
          <cell r="AV25">
            <v>869</v>
          </cell>
          <cell r="AW25">
            <v>929</v>
          </cell>
          <cell r="AX25">
            <v>70</v>
          </cell>
          <cell r="AY25">
            <v>85</v>
          </cell>
          <cell r="AZ25">
            <v>177</v>
          </cell>
          <cell r="BB25">
            <v>219</v>
          </cell>
          <cell r="BC25">
            <v>243</v>
          </cell>
          <cell r="BD25">
            <v>55</v>
          </cell>
          <cell r="BE25">
            <v>61</v>
          </cell>
        </row>
        <row r="26">
          <cell r="AU26">
            <v>534</v>
          </cell>
          <cell r="AV26">
            <v>986</v>
          </cell>
          <cell r="AW26">
            <v>1051</v>
          </cell>
          <cell r="AX26">
            <v>76</v>
          </cell>
          <cell r="AY26">
            <v>94</v>
          </cell>
          <cell r="AZ26">
            <v>196</v>
          </cell>
          <cell r="BB26">
            <v>242</v>
          </cell>
          <cell r="BC26">
            <v>268</v>
          </cell>
          <cell r="BD26">
            <v>62</v>
          </cell>
          <cell r="BE26">
            <v>70</v>
          </cell>
        </row>
        <row r="27">
          <cell r="AU27">
            <v>611</v>
          </cell>
          <cell r="AV27">
            <v>1112</v>
          </cell>
          <cell r="AW27">
            <v>1187</v>
          </cell>
          <cell r="AX27">
            <v>82</v>
          </cell>
          <cell r="AY27">
            <v>101</v>
          </cell>
          <cell r="AZ27">
            <v>218</v>
          </cell>
          <cell r="BB27">
            <v>265</v>
          </cell>
          <cell r="BC27">
            <v>292</v>
          </cell>
          <cell r="BD27">
            <v>65</v>
          </cell>
          <cell r="BE27">
            <v>73</v>
          </cell>
        </row>
        <row r="28">
          <cell r="AU28">
            <v>722</v>
          </cell>
          <cell r="AV28">
            <v>1261</v>
          </cell>
          <cell r="AW28">
            <v>1344</v>
          </cell>
          <cell r="AX28">
            <v>92</v>
          </cell>
          <cell r="AY28">
            <v>109</v>
          </cell>
          <cell r="AZ28">
            <v>237</v>
          </cell>
          <cell r="BB28">
            <v>311</v>
          </cell>
          <cell r="BC28">
            <v>347</v>
          </cell>
          <cell r="BD28">
            <v>71</v>
          </cell>
          <cell r="BE28">
            <v>80</v>
          </cell>
        </row>
        <row r="29">
          <cell r="AU29">
            <v>811</v>
          </cell>
          <cell r="AV29">
            <v>1393</v>
          </cell>
          <cell r="AW29">
            <v>1483</v>
          </cell>
          <cell r="AX29">
            <v>100</v>
          </cell>
          <cell r="AY29">
            <v>117</v>
          </cell>
          <cell r="AZ29">
            <v>255</v>
          </cell>
          <cell r="BB29">
            <v>335</v>
          </cell>
          <cell r="BC29">
            <v>372</v>
          </cell>
          <cell r="BD29">
            <v>76</v>
          </cell>
          <cell r="BE29">
            <v>85</v>
          </cell>
        </row>
        <row r="30">
          <cell r="AU30">
            <v>931</v>
          </cell>
          <cell r="AV30">
            <v>1561</v>
          </cell>
          <cell r="AW30">
            <v>1661</v>
          </cell>
          <cell r="AX30">
            <v>109</v>
          </cell>
          <cell r="AY30">
            <v>123</v>
          </cell>
          <cell r="AZ30">
            <v>276</v>
          </cell>
          <cell r="BB30">
            <v>382</v>
          </cell>
          <cell r="BC30">
            <v>425</v>
          </cell>
          <cell r="BD30">
            <v>81</v>
          </cell>
          <cell r="BE30">
            <v>89</v>
          </cell>
        </row>
        <row r="31">
          <cell r="AU31">
            <v>1028</v>
          </cell>
          <cell r="AV31">
            <v>1773</v>
          </cell>
          <cell r="AW31">
            <v>1887</v>
          </cell>
          <cell r="AX31">
            <v>123</v>
          </cell>
          <cell r="AY31">
            <v>130</v>
          </cell>
          <cell r="AZ31">
            <v>294</v>
          </cell>
          <cell r="BB31">
            <v>404</v>
          </cell>
          <cell r="BC31">
            <v>450</v>
          </cell>
          <cell r="BD31">
            <v>86</v>
          </cell>
          <cell r="BE31">
            <v>95</v>
          </cell>
        </row>
        <row r="32">
          <cell r="AU32">
            <v>64</v>
          </cell>
          <cell r="AY32">
            <v>15</v>
          </cell>
          <cell r="BB32">
            <v>28</v>
          </cell>
          <cell r="BC32">
            <v>32</v>
          </cell>
        </row>
        <row r="33">
          <cell r="AU33">
            <v>136</v>
          </cell>
          <cell r="AV33">
            <v>246</v>
          </cell>
          <cell r="AW33">
            <v>261</v>
          </cell>
          <cell r="AX33">
            <v>26</v>
          </cell>
          <cell r="AY33">
            <v>23</v>
          </cell>
          <cell r="AZ33">
            <v>39</v>
          </cell>
          <cell r="BB33">
            <v>57</v>
          </cell>
          <cell r="BC33">
            <v>63</v>
          </cell>
          <cell r="BD33">
            <v>19</v>
          </cell>
          <cell r="BE33">
            <v>21</v>
          </cell>
        </row>
        <row r="34">
          <cell r="AU34">
            <v>-37</v>
          </cell>
          <cell r="AV34">
            <v>-117</v>
          </cell>
          <cell r="AW34">
            <v>-123</v>
          </cell>
          <cell r="AX34">
            <v>-16</v>
          </cell>
          <cell r="AY34">
            <v>-10</v>
          </cell>
          <cell r="BB34">
            <v>-19</v>
          </cell>
          <cell r="BC34">
            <v>-21</v>
          </cell>
          <cell r="BD34">
            <v>-11</v>
          </cell>
          <cell r="BE34">
            <v>-14</v>
          </cell>
        </row>
        <row r="37">
          <cell r="AU37">
            <v>35</v>
          </cell>
        </row>
        <row r="39">
          <cell r="AZ39">
            <v>108</v>
          </cell>
          <cell r="BE39">
            <v>179</v>
          </cell>
        </row>
      </sheetData>
      <sheetData sheetId="28">
        <row r="7">
          <cell r="X7">
            <v>1113</v>
          </cell>
          <cell r="Z7">
            <v>149</v>
          </cell>
          <cell r="AB7">
            <v>152</v>
          </cell>
          <cell r="AC7">
            <v>196</v>
          </cell>
          <cell r="AE7">
            <v>284</v>
          </cell>
          <cell r="AG7">
            <v>317</v>
          </cell>
          <cell r="AI7">
            <v>70</v>
          </cell>
          <cell r="AK7">
            <v>77</v>
          </cell>
        </row>
        <row r="8">
          <cell r="X8">
            <v>1308</v>
          </cell>
          <cell r="Z8">
            <v>158</v>
          </cell>
          <cell r="AB8">
            <v>168</v>
          </cell>
          <cell r="AC8">
            <v>215</v>
          </cell>
          <cell r="AE8">
            <v>318</v>
          </cell>
          <cell r="AG8">
            <v>354</v>
          </cell>
          <cell r="AI8">
            <v>77</v>
          </cell>
          <cell r="AK8">
            <v>85</v>
          </cell>
        </row>
        <row r="9">
          <cell r="X9">
            <v>1512</v>
          </cell>
          <cell r="Z9">
            <v>166</v>
          </cell>
          <cell r="AB9">
            <v>184</v>
          </cell>
          <cell r="AC9">
            <v>238</v>
          </cell>
          <cell r="AE9">
            <v>355</v>
          </cell>
          <cell r="AG9">
            <v>393</v>
          </cell>
          <cell r="AI9">
            <v>85</v>
          </cell>
          <cell r="AK9">
            <v>89</v>
          </cell>
        </row>
        <row r="10">
          <cell r="X10">
            <v>1732</v>
          </cell>
          <cell r="Z10">
            <v>174</v>
          </cell>
          <cell r="AB10">
            <v>201</v>
          </cell>
          <cell r="AC10">
            <v>255</v>
          </cell>
          <cell r="AE10">
            <v>387</v>
          </cell>
          <cell r="AG10">
            <v>427</v>
          </cell>
          <cell r="AI10">
            <v>92</v>
          </cell>
          <cell r="AK10">
            <v>97</v>
          </cell>
        </row>
        <row r="11">
          <cell r="X11">
            <v>1979</v>
          </cell>
          <cell r="Z11">
            <v>183</v>
          </cell>
          <cell r="AB11">
            <v>218</v>
          </cell>
          <cell r="AC11">
            <v>276</v>
          </cell>
          <cell r="AE11">
            <v>458</v>
          </cell>
          <cell r="AG11">
            <v>507</v>
          </cell>
          <cell r="AI11">
            <v>99</v>
          </cell>
          <cell r="AK11">
            <v>105</v>
          </cell>
        </row>
        <row r="12">
          <cell r="X12">
            <v>2225</v>
          </cell>
          <cell r="Z12">
            <v>190</v>
          </cell>
          <cell r="AB12">
            <v>233</v>
          </cell>
          <cell r="AC12">
            <v>294</v>
          </cell>
          <cell r="AE12">
            <v>483</v>
          </cell>
          <cell r="AG12">
            <v>536</v>
          </cell>
          <cell r="AI12">
            <v>106</v>
          </cell>
          <cell r="AK12">
            <v>112</v>
          </cell>
        </row>
        <row r="13">
          <cell r="X13">
            <v>2467</v>
          </cell>
          <cell r="Z13">
            <v>198</v>
          </cell>
          <cell r="AB13">
            <v>250</v>
          </cell>
          <cell r="AC13">
            <v>314</v>
          </cell>
          <cell r="AE13">
            <v>549</v>
          </cell>
          <cell r="AG13">
            <v>609</v>
          </cell>
          <cell r="AI13">
            <v>112</v>
          </cell>
          <cell r="AK13">
            <v>118</v>
          </cell>
        </row>
        <row r="14">
          <cell r="X14">
            <v>2680</v>
          </cell>
          <cell r="Z14">
            <v>206</v>
          </cell>
          <cell r="AB14">
            <v>268</v>
          </cell>
          <cell r="AC14">
            <v>335</v>
          </cell>
          <cell r="AE14">
            <v>591</v>
          </cell>
          <cell r="AG14">
            <v>655</v>
          </cell>
          <cell r="AI14">
            <v>119</v>
          </cell>
          <cell r="AK14">
            <v>125</v>
          </cell>
        </row>
        <row r="15">
          <cell r="X15">
            <v>174</v>
          </cell>
          <cell r="AB15">
            <v>23</v>
          </cell>
          <cell r="AE15">
            <v>65</v>
          </cell>
          <cell r="AG15">
            <v>76</v>
          </cell>
        </row>
        <row r="16">
          <cell r="X16">
            <v>246</v>
          </cell>
          <cell r="Z16">
            <v>89</v>
          </cell>
          <cell r="AB16">
            <v>43</v>
          </cell>
          <cell r="AC16">
            <v>59</v>
          </cell>
          <cell r="AE16">
            <v>70</v>
          </cell>
          <cell r="AG16">
            <v>78</v>
          </cell>
          <cell r="AI16">
            <v>25</v>
          </cell>
          <cell r="AK16">
            <v>26</v>
          </cell>
        </row>
        <row r="17">
          <cell r="X17">
            <v>-177</v>
          </cell>
          <cell r="Z17">
            <v>-89</v>
          </cell>
          <cell r="AB17">
            <v>-15</v>
          </cell>
          <cell r="AC17">
            <v>-88</v>
          </cell>
          <cell r="AE17">
            <v>-21</v>
          </cell>
          <cell r="AG17">
            <v>-23</v>
          </cell>
          <cell r="AI17">
            <v>-17</v>
          </cell>
          <cell r="AK17">
            <v>-19</v>
          </cell>
        </row>
      </sheetData>
      <sheetData sheetId="29">
        <row r="5">
          <cell r="M5">
            <v>29.27</v>
          </cell>
          <cell r="O5">
            <v>22.46</v>
          </cell>
          <cell r="Q5">
            <v>24.96</v>
          </cell>
        </row>
        <row r="6">
          <cell r="M6">
            <v>23.24</v>
          </cell>
          <cell r="O6">
            <v>25.87</v>
          </cell>
          <cell r="Q6">
            <v>28.75</v>
          </cell>
        </row>
        <row r="7">
          <cell r="M7">
            <v>42.35</v>
          </cell>
          <cell r="O7">
            <v>25.87</v>
          </cell>
          <cell r="Q7">
            <v>28.75</v>
          </cell>
        </row>
        <row r="8">
          <cell r="M8">
            <v>43.03</v>
          </cell>
          <cell r="O8">
            <v>25.87</v>
          </cell>
          <cell r="Q8">
            <v>28.75</v>
          </cell>
        </row>
        <row r="9">
          <cell r="M9">
            <v>41.75</v>
          </cell>
          <cell r="O9">
            <v>27.11</v>
          </cell>
          <cell r="Q9">
            <v>30.14</v>
          </cell>
        </row>
        <row r="10">
          <cell r="M10">
            <v>46.48</v>
          </cell>
          <cell r="O10">
            <v>51.76</v>
          </cell>
          <cell r="Q10">
            <v>57.51</v>
          </cell>
        </row>
        <row r="11">
          <cell r="M11">
            <v>84.7</v>
          </cell>
          <cell r="O11">
            <v>51.76</v>
          </cell>
          <cell r="Q11">
            <v>57.51</v>
          </cell>
        </row>
        <row r="12">
          <cell r="M12">
            <v>86.07</v>
          </cell>
          <cell r="O12">
            <v>51.76</v>
          </cell>
          <cell r="Q12">
            <v>57.51</v>
          </cell>
        </row>
        <row r="13">
          <cell r="M13">
            <v>83.52</v>
          </cell>
          <cell r="O13">
            <v>54.24</v>
          </cell>
          <cell r="Q13">
            <v>60.27</v>
          </cell>
        </row>
        <row r="16">
          <cell r="M16">
            <v>21.52</v>
          </cell>
        </row>
        <row r="17">
          <cell r="M17">
            <v>37.880000000000003</v>
          </cell>
        </row>
        <row r="18">
          <cell r="M18">
            <v>25.82</v>
          </cell>
        </row>
        <row r="19">
          <cell r="M19">
            <v>24.11</v>
          </cell>
        </row>
        <row r="20">
          <cell r="M20">
            <v>9.4600000000000009</v>
          </cell>
        </row>
        <row r="21">
          <cell r="M21">
            <v>17.850000000000001</v>
          </cell>
        </row>
        <row r="22">
          <cell r="M22">
            <v>18.66</v>
          </cell>
        </row>
        <row r="25">
          <cell r="M25">
            <v>20.66</v>
          </cell>
        </row>
        <row r="26">
          <cell r="M26">
            <v>15.51</v>
          </cell>
        </row>
        <row r="27">
          <cell r="M27">
            <v>25.82</v>
          </cell>
        </row>
        <row r="28">
          <cell r="M28">
            <v>29.27</v>
          </cell>
        </row>
        <row r="30">
          <cell r="M30">
            <v>1.97</v>
          </cell>
        </row>
        <row r="31">
          <cell r="M31">
            <v>1.97</v>
          </cell>
        </row>
        <row r="32">
          <cell r="M32">
            <v>1.97</v>
          </cell>
        </row>
        <row r="33">
          <cell r="M33">
            <v>1.97</v>
          </cell>
        </row>
        <row r="34">
          <cell r="M34">
            <v>1.97</v>
          </cell>
        </row>
        <row r="35">
          <cell r="M35">
            <v>1.97</v>
          </cell>
        </row>
        <row r="36">
          <cell r="M36">
            <v>1.97</v>
          </cell>
        </row>
        <row r="37">
          <cell r="M37">
            <v>3.44</v>
          </cell>
        </row>
        <row r="38">
          <cell r="M38">
            <v>10.33</v>
          </cell>
        </row>
        <row r="40">
          <cell r="M40">
            <v>53.72</v>
          </cell>
        </row>
        <row r="41">
          <cell r="M41">
            <v>16.010000000000002</v>
          </cell>
        </row>
        <row r="42">
          <cell r="M42">
            <v>28.75</v>
          </cell>
        </row>
        <row r="43">
          <cell r="M43">
            <v>11.53</v>
          </cell>
        </row>
        <row r="44">
          <cell r="M44">
            <v>4.32</v>
          </cell>
        </row>
        <row r="45">
          <cell r="M45">
            <v>9.5</v>
          </cell>
        </row>
        <row r="46">
          <cell r="M46">
            <v>4.3600000000000003</v>
          </cell>
        </row>
        <row r="50">
          <cell r="M50">
            <v>20.66</v>
          </cell>
          <cell r="O50">
            <v>15.5</v>
          </cell>
          <cell r="Q50">
            <v>17.21</v>
          </cell>
        </row>
        <row r="51">
          <cell r="M51">
            <v>28.23</v>
          </cell>
          <cell r="O51">
            <v>20.92</v>
          </cell>
          <cell r="Q51">
            <v>23.24</v>
          </cell>
        </row>
        <row r="52">
          <cell r="M52">
            <v>37.69</v>
          </cell>
          <cell r="O52">
            <v>27.89</v>
          </cell>
          <cell r="Q52">
            <v>30.99</v>
          </cell>
        </row>
        <row r="54">
          <cell r="M54">
            <v>30.99</v>
          </cell>
          <cell r="O54">
            <v>23.24</v>
          </cell>
          <cell r="Q54">
            <v>25.82</v>
          </cell>
        </row>
        <row r="55">
          <cell r="M55">
            <v>42.35</v>
          </cell>
          <cell r="O55">
            <v>31.38</v>
          </cell>
          <cell r="Q55">
            <v>34.86</v>
          </cell>
        </row>
        <row r="56">
          <cell r="M56">
            <v>56.56</v>
          </cell>
          <cell r="O56">
            <v>41.82</v>
          </cell>
          <cell r="Q56">
            <v>46.48</v>
          </cell>
        </row>
        <row r="58">
          <cell r="M58">
            <v>45.1</v>
          </cell>
          <cell r="O58">
            <v>32.07</v>
          </cell>
          <cell r="Q58">
            <v>35.64</v>
          </cell>
        </row>
        <row r="59">
          <cell r="M59">
            <v>60.26</v>
          </cell>
          <cell r="O59">
            <v>44</v>
          </cell>
          <cell r="Q59">
            <v>48.89</v>
          </cell>
        </row>
        <row r="60">
          <cell r="M60">
            <v>79.03</v>
          </cell>
          <cell r="O60">
            <v>57.94</v>
          </cell>
          <cell r="Q60">
            <v>64.39</v>
          </cell>
        </row>
        <row r="62">
          <cell r="M62">
            <v>60.26</v>
          </cell>
          <cell r="O62">
            <v>44</v>
          </cell>
          <cell r="Q62">
            <v>48.89</v>
          </cell>
        </row>
        <row r="63">
          <cell r="M63">
            <v>86.44</v>
          </cell>
          <cell r="O63">
            <v>62.59</v>
          </cell>
          <cell r="Q63">
            <v>69.56</v>
          </cell>
        </row>
        <row r="64">
          <cell r="M64">
            <v>112.77</v>
          </cell>
          <cell r="O64">
            <v>81.34</v>
          </cell>
          <cell r="Q64">
            <v>90.38</v>
          </cell>
        </row>
        <row r="66">
          <cell r="M66">
            <v>5.17</v>
          </cell>
          <cell r="O66">
            <v>3.88</v>
          </cell>
          <cell r="Q66">
            <v>4.32</v>
          </cell>
        </row>
        <row r="72">
          <cell r="M72">
            <v>28.67</v>
          </cell>
          <cell r="O72">
            <v>20.7</v>
          </cell>
          <cell r="Q72">
            <v>22.75</v>
          </cell>
        </row>
        <row r="73">
          <cell r="M73">
            <v>38.75</v>
          </cell>
          <cell r="O73">
            <v>22.46</v>
          </cell>
          <cell r="Q73">
            <v>24.96</v>
          </cell>
        </row>
        <row r="74">
          <cell r="M74">
            <v>49.5</v>
          </cell>
          <cell r="O74">
            <v>26.89</v>
          </cell>
          <cell r="Q74">
            <v>29.88</v>
          </cell>
        </row>
        <row r="75">
          <cell r="M75">
            <v>60.26</v>
          </cell>
          <cell r="O75">
            <v>31.3</v>
          </cell>
          <cell r="Q75">
            <v>34.770000000000003</v>
          </cell>
        </row>
        <row r="79">
          <cell r="M79">
            <v>88.66</v>
          </cell>
          <cell r="O79">
            <v>51.91</v>
          </cell>
          <cell r="Q79">
            <v>57.67</v>
          </cell>
        </row>
        <row r="80">
          <cell r="M80">
            <v>64.55</v>
          </cell>
          <cell r="O80">
            <v>34.69</v>
          </cell>
          <cell r="Q80">
            <v>38.549999999999997</v>
          </cell>
        </row>
        <row r="81">
          <cell r="M81">
            <v>20.76</v>
          </cell>
          <cell r="O81">
            <v>14.94</v>
          </cell>
          <cell r="Q81">
            <v>16.600000000000001</v>
          </cell>
        </row>
        <row r="82">
          <cell r="M82">
            <v>8</v>
          </cell>
        </row>
        <row r="83">
          <cell r="M83">
            <v>5.8</v>
          </cell>
        </row>
        <row r="84">
          <cell r="M84">
            <v>10.94</v>
          </cell>
        </row>
        <row r="85">
          <cell r="M85">
            <v>8.14</v>
          </cell>
        </row>
        <row r="99">
          <cell r="L99">
            <v>29.27</v>
          </cell>
          <cell r="M99">
            <v>58.54</v>
          </cell>
          <cell r="N99">
            <v>87.81</v>
          </cell>
          <cell r="O99">
            <v>117.08</v>
          </cell>
          <cell r="P99">
            <v>146.35</v>
          </cell>
          <cell r="Q99">
            <v>175.65</v>
          </cell>
          <cell r="R99">
            <v>204.89</v>
          </cell>
        </row>
        <row r="100">
          <cell r="L100">
            <v>13.94</v>
          </cell>
          <cell r="M100">
            <v>27.88</v>
          </cell>
          <cell r="N100">
            <v>41.82</v>
          </cell>
          <cell r="O100">
            <v>55.76</v>
          </cell>
          <cell r="P100">
            <v>69.7</v>
          </cell>
          <cell r="Q100">
            <v>83.64</v>
          </cell>
          <cell r="R100">
            <v>97.58</v>
          </cell>
        </row>
        <row r="101">
          <cell r="L101">
            <v>15.51</v>
          </cell>
          <cell r="M101">
            <v>31.02</v>
          </cell>
          <cell r="N101">
            <v>46.53</v>
          </cell>
          <cell r="O101">
            <v>62.04</v>
          </cell>
          <cell r="P101">
            <v>77.55</v>
          </cell>
          <cell r="Q101">
            <v>93.06</v>
          </cell>
          <cell r="R101">
            <v>108.57</v>
          </cell>
        </row>
        <row r="103">
          <cell r="L103">
            <v>37.880000000000003</v>
          </cell>
          <cell r="M103">
            <v>75.760000000000005</v>
          </cell>
          <cell r="N103">
            <v>113.64</v>
          </cell>
          <cell r="O103">
            <v>151.52000000000001</v>
          </cell>
          <cell r="P103">
            <v>189.4</v>
          </cell>
          <cell r="Q103">
            <v>227.28</v>
          </cell>
          <cell r="R103">
            <v>265.16000000000003</v>
          </cell>
        </row>
        <row r="104">
          <cell r="L104">
            <v>20.14</v>
          </cell>
          <cell r="M104">
            <v>40.28</v>
          </cell>
          <cell r="N104">
            <v>60.42</v>
          </cell>
          <cell r="O104">
            <v>80.56</v>
          </cell>
          <cell r="P104">
            <v>100.7</v>
          </cell>
          <cell r="Q104">
            <v>120.84</v>
          </cell>
          <cell r="R104">
            <v>140.97999999999999</v>
          </cell>
        </row>
        <row r="105">
          <cell r="L105">
            <v>22.38</v>
          </cell>
          <cell r="M105">
            <v>44.76</v>
          </cell>
          <cell r="N105">
            <v>67.14</v>
          </cell>
          <cell r="O105">
            <v>89.52</v>
          </cell>
          <cell r="P105">
            <v>111.9</v>
          </cell>
          <cell r="Q105">
            <v>134.28</v>
          </cell>
          <cell r="R105">
            <v>156.66</v>
          </cell>
        </row>
        <row r="107">
          <cell r="M107">
            <v>60.26</v>
          </cell>
          <cell r="N107">
            <v>79.19</v>
          </cell>
          <cell r="O107">
            <v>122.22</v>
          </cell>
          <cell r="P107">
            <v>139.43</v>
          </cell>
          <cell r="Q107">
            <v>158.38</v>
          </cell>
          <cell r="R107">
            <v>199.7</v>
          </cell>
        </row>
        <row r="108">
          <cell r="M108">
            <v>30.99</v>
          </cell>
          <cell r="N108">
            <v>44.93</v>
          </cell>
          <cell r="O108">
            <v>63.54</v>
          </cell>
          <cell r="P108">
            <v>75.91</v>
          </cell>
          <cell r="Q108">
            <v>89.85</v>
          </cell>
          <cell r="R108">
            <v>108.46</v>
          </cell>
        </row>
        <row r="109">
          <cell r="M109">
            <v>34.43</v>
          </cell>
          <cell r="N109">
            <v>49.91</v>
          </cell>
          <cell r="O109">
            <v>70.59</v>
          </cell>
          <cell r="P109">
            <v>84.34</v>
          </cell>
          <cell r="Q109">
            <v>99.84</v>
          </cell>
          <cell r="R109">
            <v>120.51</v>
          </cell>
        </row>
        <row r="111">
          <cell r="L111">
            <v>34.950000000000003</v>
          </cell>
          <cell r="M111">
            <v>69.900000000000006</v>
          </cell>
          <cell r="N111">
            <v>104.85</v>
          </cell>
          <cell r="O111">
            <v>139.80000000000001</v>
          </cell>
          <cell r="P111">
            <v>174.75</v>
          </cell>
          <cell r="Q111">
            <v>209.7</v>
          </cell>
          <cell r="R111">
            <v>244.65</v>
          </cell>
        </row>
        <row r="112">
          <cell r="L112">
            <v>24.48</v>
          </cell>
          <cell r="M112">
            <v>48.96</v>
          </cell>
          <cell r="N112">
            <v>73.44</v>
          </cell>
          <cell r="O112">
            <v>97.92</v>
          </cell>
          <cell r="P112">
            <v>122.4</v>
          </cell>
          <cell r="Q112">
            <v>146.88</v>
          </cell>
          <cell r="R112">
            <v>171.36</v>
          </cell>
        </row>
        <row r="113">
          <cell r="L113">
            <v>27.2</v>
          </cell>
          <cell r="M113">
            <v>54.4</v>
          </cell>
          <cell r="N113">
            <v>81.599999999999994</v>
          </cell>
          <cell r="O113">
            <v>108.8</v>
          </cell>
          <cell r="P113">
            <v>136</v>
          </cell>
          <cell r="Q113">
            <v>163.19999999999999</v>
          </cell>
          <cell r="R113">
            <v>190.4</v>
          </cell>
        </row>
        <row r="115">
          <cell r="L115">
            <v>44.76</v>
          </cell>
          <cell r="M115">
            <v>89.52</v>
          </cell>
          <cell r="N115">
            <v>134.28</v>
          </cell>
          <cell r="O115">
            <v>179.04</v>
          </cell>
          <cell r="P115">
            <v>223.8</v>
          </cell>
          <cell r="Q115">
            <v>268.56</v>
          </cell>
          <cell r="R115">
            <v>313.32</v>
          </cell>
        </row>
        <row r="116">
          <cell r="L116">
            <v>31.3</v>
          </cell>
          <cell r="M116">
            <v>62.6</v>
          </cell>
          <cell r="N116">
            <v>93.9</v>
          </cell>
          <cell r="O116">
            <v>125.2</v>
          </cell>
          <cell r="P116">
            <v>156.5</v>
          </cell>
          <cell r="Q116">
            <v>187.8</v>
          </cell>
          <cell r="R116">
            <v>219.1</v>
          </cell>
        </row>
        <row r="117">
          <cell r="L117">
            <v>34.770000000000003</v>
          </cell>
          <cell r="M117">
            <v>69.540000000000006</v>
          </cell>
          <cell r="N117">
            <v>104.31</v>
          </cell>
          <cell r="O117">
            <v>139.08000000000001</v>
          </cell>
          <cell r="P117">
            <v>173.85</v>
          </cell>
          <cell r="Q117">
            <v>208.62</v>
          </cell>
          <cell r="R117">
            <v>243.39</v>
          </cell>
        </row>
        <row r="119">
          <cell r="L119">
            <v>34.950000000000003</v>
          </cell>
          <cell r="M119">
            <v>69.900000000000006</v>
          </cell>
          <cell r="N119">
            <v>104.85</v>
          </cell>
          <cell r="O119">
            <v>139.80000000000001</v>
          </cell>
          <cell r="P119">
            <v>174.75</v>
          </cell>
          <cell r="Q119">
            <v>209.7</v>
          </cell>
          <cell r="R119">
            <v>244.65</v>
          </cell>
        </row>
        <row r="120">
          <cell r="L120">
            <v>24.48</v>
          </cell>
          <cell r="M120">
            <v>48.96</v>
          </cell>
          <cell r="N120">
            <v>73.44</v>
          </cell>
          <cell r="O120">
            <v>97.92</v>
          </cell>
          <cell r="P120">
            <v>122.4</v>
          </cell>
          <cell r="Q120">
            <v>146.88</v>
          </cell>
          <cell r="R120">
            <v>171.36</v>
          </cell>
        </row>
        <row r="121">
          <cell r="L121">
            <v>27.2</v>
          </cell>
          <cell r="M121">
            <v>54.4</v>
          </cell>
          <cell r="N121">
            <v>81.599999999999994</v>
          </cell>
          <cell r="O121">
            <v>108.8</v>
          </cell>
          <cell r="P121">
            <v>136</v>
          </cell>
          <cell r="Q121">
            <v>163.19999999999999</v>
          </cell>
          <cell r="R121">
            <v>190.4</v>
          </cell>
        </row>
        <row r="123">
          <cell r="L123">
            <v>44.76</v>
          </cell>
          <cell r="M123">
            <v>89.52</v>
          </cell>
          <cell r="N123">
            <v>134.28</v>
          </cell>
          <cell r="O123">
            <v>179.04</v>
          </cell>
          <cell r="P123">
            <v>223.8</v>
          </cell>
          <cell r="Q123">
            <v>268.56</v>
          </cell>
          <cell r="R123">
            <v>313.32</v>
          </cell>
        </row>
        <row r="124">
          <cell r="L124">
            <v>31.3</v>
          </cell>
          <cell r="M124">
            <v>62.6</v>
          </cell>
          <cell r="N124">
            <v>93.9</v>
          </cell>
          <cell r="O124">
            <v>125.2</v>
          </cell>
          <cell r="P124">
            <v>156.5</v>
          </cell>
          <cell r="Q124">
            <v>187.8</v>
          </cell>
          <cell r="R124">
            <v>219.1</v>
          </cell>
        </row>
        <row r="125">
          <cell r="L125">
            <v>34.770000000000003</v>
          </cell>
          <cell r="M125">
            <v>69.540000000000006</v>
          </cell>
          <cell r="N125">
            <v>104.31</v>
          </cell>
          <cell r="O125">
            <v>139.08000000000001</v>
          </cell>
          <cell r="P125">
            <v>173.85</v>
          </cell>
          <cell r="Q125">
            <v>208.62</v>
          </cell>
          <cell r="R125">
            <v>243.39</v>
          </cell>
        </row>
        <row r="130">
          <cell r="M130">
            <v>11.7</v>
          </cell>
          <cell r="O130">
            <v>6.2</v>
          </cell>
          <cell r="Q130">
            <v>6.87</v>
          </cell>
        </row>
        <row r="131">
          <cell r="M131">
            <v>9.91</v>
          </cell>
          <cell r="O131">
            <v>6.2</v>
          </cell>
          <cell r="Q131">
            <v>6.87</v>
          </cell>
        </row>
        <row r="132">
          <cell r="M132">
            <v>8.6</v>
          </cell>
          <cell r="O132">
            <v>6.2</v>
          </cell>
          <cell r="Q132">
            <v>6.87</v>
          </cell>
        </row>
        <row r="136">
          <cell r="M136">
            <v>4.1500000000000004</v>
          </cell>
          <cell r="O136">
            <v>2.63</v>
          </cell>
          <cell r="Q136">
            <v>2.92</v>
          </cell>
        </row>
        <row r="137">
          <cell r="M137">
            <v>6.02</v>
          </cell>
          <cell r="O137">
            <v>3.49</v>
          </cell>
          <cell r="Q137">
            <v>3.88</v>
          </cell>
        </row>
        <row r="138">
          <cell r="M138">
            <v>8.26</v>
          </cell>
          <cell r="O138">
            <v>4.34</v>
          </cell>
          <cell r="Q138">
            <v>4.82</v>
          </cell>
        </row>
        <row r="141">
          <cell r="M141">
            <v>35.4</v>
          </cell>
        </row>
        <row r="142">
          <cell r="M142">
            <v>60.26</v>
          </cell>
        </row>
        <row r="143">
          <cell r="M143">
            <v>115.91</v>
          </cell>
        </row>
        <row r="147">
          <cell r="M147">
            <v>42.17</v>
          </cell>
          <cell r="O147">
            <v>13.94</v>
          </cell>
          <cell r="Q147">
            <v>15.51</v>
          </cell>
        </row>
        <row r="148">
          <cell r="M148">
            <v>58.37</v>
          </cell>
          <cell r="O148">
            <v>19.059999999999999</v>
          </cell>
          <cell r="Q148">
            <v>21.19</v>
          </cell>
        </row>
        <row r="149">
          <cell r="M149">
            <v>74.55</v>
          </cell>
          <cell r="O149">
            <v>24.17</v>
          </cell>
          <cell r="Q149">
            <v>26.87</v>
          </cell>
        </row>
        <row r="150">
          <cell r="M150">
            <v>90.55</v>
          </cell>
          <cell r="O150">
            <v>29.45</v>
          </cell>
          <cell r="Q150">
            <v>32.72</v>
          </cell>
        </row>
        <row r="151">
          <cell r="M151">
            <v>108.81</v>
          </cell>
          <cell r="O151">
            <v>34.54</v>
          </cell>
          <cell r="Q151">
            <v>38.4</v>
          </cell>
        </row>
        <row r="152">
          <cell r="M152">
            <v>124.82</v>
          </cell>
          <cell r="O152">
            <v>39.83</v>
          </cell>
          <cell r="Q152">
            <v>44.26</v>
          </cell>
        </row>
        <row r="153">
          <cell r="M153">
            <v>141</v>
          </cell>
          <cell r="O153">
            <v>44.93</v>
          </cell>
          <cell r="Q153">
            <v>49.94</v>
          </cell>
        </row>
        <row r="154">
          <cell r="M154">
            <v>157</v>
          </cell>
          <cell r="O154">
            <v>50.21</v>
          </cell>
          <cell r="Q154">
            <v>55.78</v>
          </cell>
        </row>
        <row r="155">
          <cell r="M155">
            <v>173.19</v>
          </cell>
          <cell r="O155">
            <v>55.31</v>
          </cell>
          <cell r="Q155">
            <v>61.45</v>
          </cell>
        </row>
        <row r="158">
          <cell r="M158">
            <v>26.87</v>
          </cell>
        </row>
        <row r="159">
          <cell r="M159">
            <v>22.72</v>
          </cell>
        </row>
        <row r="161">
          <cell r="M161">
            <v>1.3</v>
          </cell>
        </row>
        <row r="162">
          <cell r="M162">
            <v>2.4300000000000002</v>
          </cell>
        </row>
        <row r="163">
          <cell r="M163">
            <v>1.3</v>
          </cell>
        </row>
        <row r="164">
          <cell r="M164">
            <v>1.3</v>
          </cell>
        </row>
        <row r="165">
          <cell r="M165">
            <v>3.1</v>
          </cell>
        </row>
        <row r="168">
          <cell r="M168">
            <v>6.53</v>
          </cell>
        </row>
        <row r="169">
          <cell r="M169">
            <v>12.35</v>
          </cell>
        </row>
        <row r="173">
          <cell r="M173">
            <v>15.05</v>
          </cell>
          <cell r="O173">
            <v>10.85</v>
          </cell>
          <cell r="Q173">
            <v>12.04</v>
          </cell>
        </row>
        <row r="174">
          <cell r="M174">
            <v>22.39</v>
          </cell>
          <cell r="O174">
            <v>16.13</v>
          </cell>
          <cell r="Q174">
            <v>17.91</v>
          </cell>
        </row>
        <row r="175">
          <cell r="M175">
            <v>29.89</v>
          </cell>
          <cell r="O175">
            <v>21.52</v>
          </cell>
          <cell r="Q175">
            <v>23.9</v>
          </cell>
        </row>
        <row r="176">
          <cell r="M176">
            <v>37.11</v>
          </cell>
          <cell r="O176">
            <v>26.73</v>
          </cell>
          <cell r="Q176">
            <v>29.7</v>
          </cell>
        </row>
        <row r="177">
          <cell r="M177">
            <v>44.5</v>
          </cell>
          <cell r="O177">
            <v>32.049999999999997</v>
          </cell>
          <cell r="Q177">
            <v>35.6</v>
          </cell>
        </row>
        <row r="181">
          <cell r="M181">
            <v>29.54</v>
          </cell>
        </row>
        <row r="182">
          <cell r="M182">
            <v>34.07</v>
          </cell>
        </row>
        <row r="183">
          <cell r="M183">
            <v>45.44</v>
          </cell>
        </row>
        <row r="184">
          <cell r="M184">
            <v>34.07</v>
          </cell>
        </row>
        <row r="185">
          <cell r="M185">
            <v>51.12</v>
          </cell>
        </row>
        <row r="186">
          <cell r="M186">
            <v>68.16</v>
          </cell>
        </row>
        <row r="188">
          <cell r="M188">
            <v>19.47</v>
          </cell>
        </row>
        <row r="191">
          <cell r="M191">
            <v>12.75</v>
          </cell>
        </row>
        <row r="192">
          <cell r="M192">
            <v>15.51</v>
          </cell>
        </row>
        <row r="193">
          <cell r="M193">
            <v>5.42</v>
          </cell>
        </row>
        <row r="194">
          <cell r="M194">
            <v>9.91</v>
          </cell>
        </row>
        <row r="195">
          <cell r="M195">
            <v>6.46</v>
          </cell>
        </row>
        <row r="196">
          <cell r="M196">
            <v>3.62</v>
          </cell>
        </row>
        <row r="197">
          <cell r="M197">
            <v>2.76</v>
          </cell>
        </row>
        <row r="198">
          <cell r="M198">
            <v>8.11</v>
          </cell>
        </row>
        <row r="199">
          <cell r="M199">
            <v>1.47</v>
          </cell>
        </row>
        <row r="200">
          <cell r="M200">
            <v>1.47</v>
          </cell>
        </row>
        <row r="208">
          <cell r="M208">
            <v>1.3</v>
          </cell>
        </row>
        <row r="209">
          <cell r="M209">
            <v>3.88</v>
          </cell>
        </row>
        <row r="210">
          <cell r="M210">
            <v>38.229999999999997</v>
          </cell>
        </row>
        <row r="211">
          <cell r="M211">
            <v>1.97</v>
          </cell>
        </row>
        <row r="212">
          <cell r="M212">
            <v>5.6</v>
          </cell>
        </row>
        <row r="213">
          <cell r="M213">
            <v>55.1</v>
          </cell>
        </row>
        <row r="214">
          <cell r="M214">
            <v>1.3</v>
          </cell>
        </row>
        <row r="215">
          <cell r="M215">
            <v>3.88</v>
          </cell>
        </row>
        <row r="216">
          <cell r="M216">
            <v>38.229999999999997</v>
          </cell>
        </row>
        <row r="217">
          <cell r="M217">
            <v>1.97</v>
          </cell>
        </row>
        <row r="218">
          <cell r="M218">
            <v>5.6</v>
          </cell>
        </row>
        <row r="219">
          <cell r="M219">
            <v>55.1</v>
          </cell>
        </row>
        <row r="220">
          <cell r="M220">
            <v>1.3</v>
          </cell>
        </row>
        <row r="221">
          <cell r="M221">
            <v>3.71</v>
          </cell>
        </row>
        <row r="222">
          <cell r="M222">
            <v>34</v>
          </cell>
        </row>
        <row r="223">
          <cell r="M223">
            <v>1.3</v>
          </cell>
        </row>
        <row r="224">
          <cell r="M224">
            <v>3.71</v>
          </cell>
        </row>
        <row r="225">
          <cell r="M225">
            <v>34</v>
          </cell>
        </row>
        <row r="226">
          <cell r="M226">
            <v>1.3</v>
          </cell>
        </row>
        <row r="227">
          <cell r="M227">
            <v>3.71</v>
          </cell>
        </row>
        <row r="228">
          <cell r="M228">
            <v>34</v>
          </cell>
        </row>
        <row r="229">
          <cell r="M229">
            <v>1.3</v>
          </cell>
        </row>
        <row r="230">
          <cell r="M230">
            <v>3.71</v>
          </cell>
        </row>
        <row r="231">
          <cell r="M231">
            <v>34</v>
          </cell>
        </row>
        <row r="232">
          <cell r="M232">
            <v>3.02</v>
          </cell>
        </row>
        <row r="233">
          <cell r="M233">
            <v>4.82</v>
          </cell>
        </row>
        <row r="234">
          <cell r="M234">
            <v>3.96</v>
          </cell>
        </row>
        <row r="235">
          <cell r="M235">
            <v>3.96</v>
          </cell>
        </row>
        <row r="238">
          <cell r="M238">
            <v>3.71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42"/>
    </sheetView>
  </sheetViews>
  <sheetFormatPr defaultRowHeight="15" x14ac:dyDescent="0.25"/>
  <cols>
    <col min="7" max="7" width="11.28515625" customWidth="1"/>
  </cols>
  <sheetData>
    <row r="1" spans="1:12" ht="45.75" x14ac:dyDescent="0.2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2" ht="33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 x14ac:dyDescent="0.25">
      <c r="A3" s="48" t="s">
        <v>1</v>
      </c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</row>
    <row r="4" spans="1:12" ht="15" customHeight="1" x14ac:dyDescent="0.25">
      <c r="A4" s="48"/>
      <c r="B4" s="48"/>
      <c r="C4" s="48"/>
      <c r="D4" s="48"/>
      <c r="E4" s="50" t="s">
        <v>2</v>
      </c>
      <c r="F4" s="51"/>
      <c r="G4" s="52"/>
      <c r="H4" s="53"/>
      <c r="I4" s="53"/>
      <c r="J4" s="53"/>
      <c r="K4" s="54" t="s">
        <v>3</v>
      </c>
      <c r="L4" s="54"/>
    </row>
    <row r="5" spans="1:12" ht="15" customHeight="1" x14ac:dyDescent="0.25">
      <c r="A5" s="55"/>
      <c r="B5" s="55"/>
      <c r="C5" s="55"/>
      <c r="D5" s="55"/>
      <c r="E5" s="56"/>
      <c r="F5" s="57"/>
      <c r="G5" s="58"/>
      <c r="H5" s="53"/>
      <c r="I5" s="53"/>
      <c r="J5" s="53"/>
      <c r="K5" s="59"/>
      <c r="L5" s="59"/>
    </row>
    <row r="6" spans="1:12" ht="51" x14ac:dyDescent="0.25">
      <c r="A6" s="60" t="s">
        <v>4</v>
      </c>
      <c r="B6" s="61" t="s">
        <v>5</v>
      </c>
      <c r="C6" s="62"/>
      <c r="D6" s="63" t="s">
        <v>6</v>
      </c>
      <c r="E6" s="63" t="s">
        <v>7</v>
      </c>
      <c r="F6" s="63" t="s">
        <v>8</v>
      </c>
      <c r="G6" s="63" t="s">
        <v>9</v>
      </c>
      <c r="H6" s="63" t="s">
        <v>10</v>
      </c>
      <c r="I6" s="64" t="s">
        <v>11</v>
      </c>
      <c r="J6" s="65"/>
      <c r="K6" s="66" t="s">
        <v>12</v>
      </c>
      <c r="L6" s="66" t="s">
        <v>13</v>
      </c>
    </row>
    <row r="7" spans="1:12" ht="29.25" x14ac:dyDescent="0.25">
      <c r="A7" s="67" t="s">
        <v>514</v>
      </c>
      <c r="B7" s="68">
        <v>0</v>
      </c>
      <c r="C7" s="69"/>
      <c r="D7" s="70" t="s">
        <v>14</v>
      </c>
      <c r="E7" s="71">
        <f>((([1]COMPACT!AR7*'[1]MARK UP FOR RETAIL'!$D$9)*'[1]MARK UP FOR RETAIL'!$D$11)*'[1]MARK UP FOR RETAIL'!$D$5)+'[1]MARK UP FOR RETAIL'!$G$5</f>
        <v>471.42</v>
      </c>
      <c r="F7" s="71">
        <f>((([1]COMPACT!AS7*'[1]MARK UP FOR RETAIL'!$D$9)*'[1]MARK UP FOR RETAIL'!$D$11)*'[1]MARK UP FOR RETAIL'!$D$5)+'[1]MARK UP FOR RETAIL'!$G$5</f>
        <v>618.84</v>
      </c>
      <c r="G7" s="71">
        <f>((([1]COMPACT!AT7*'[1]MARK UP FOR RETAIL'!$D$9)*'[1]MARK UP FOR RETAIL'!$D$11)*'[1]MARK UP FOR RETAIL'!$D$5)+'[1]MARK UP FOR RETAIL'!$G$5</f>
        <v>648</v>
      </c>
      <c r="H7" s="71">
        <f>(([1]COMPACT!AU7*'[1]MARK UP FOR RETAIL'!$D$16)*'[1]MARK UP FOR RETAIL'!$D$11)*'[1]MARK UP FOR RETAIL'!$D$7</f>
        <v>100.44</v>
      </c>
      <c r="I7" s="71">
        <f>([1]COMPACT!AV7*'[1]MARK UP FOR RETAIL'!$D$11)*'[1]MARK UP FOR RETAIL'!$D$7</f>
        <v>102.06</v>
      </c>
      <c r="J7" s="72"/>
      <c r="K7" s="73">
        <f>([1]COMPACT!AX7*'[1]MARK UP FOR RETAIL'!$D$11)*'[1]MARK UP FOR RETAIL'!$D$5</f>
        <v>215.46</v>
      </c>
      <c r="L7" s="73">
        <f>([1]COMPACT!AY7*'[1]MARK UP FOR RETAIL'!$D$11)*'[1]MARK UP FOR RETAIL'!$D$5</f>
        <v>239.76000000000002</v>
      </c>
    </row>
    <row r="8" spans="1:12" ht="15.75" x14ac:dyDescent="0.25">
      <c r="A8" s="67" t="s">
        <v>15</v>
      </c>
      <c r="B8" s="68">
        <v>1</v>
      </c>
      <c r="C8" s="69"/>
      <c r="D8" s="74"/>
      <c r="E8" s="71">
        <f>((([1]COMPACT!AR8*'[1]MARK UP FOR RETAIL'!$D$9)*'[1]MARK UP FOR RETAIL'!$D$11)*'[1]MARK UP FOR RETAIL'!$D$5)+'[1]MARK UP FOR RETAIL'!$G$5</f>
        <v>515.16</v>
      </c>
      <c r="F8" s="71">
        <f>((([1]COMPACT!AS8*'[1]MARK UP FOR RETAIL'!$D$9)*'[1]MARK UP FOR RETAIL'!$D$11)*'[1]MARK UP FOR RETAIL'!$D$5)+'[1]MARK UP FOR RETAIL'!$G$5</f>
        <v>678.78</v>
      </c>
      <c r="G8" s="71">
        <f>((([1]COMPACT!AT8*'[1]MARK UP FOR RETAIL'!$D$9)*'[1]MARK UP FOR RETAIL'!$D$11)*'[1]MARK UP FOR RETAIL'!$D$5)+'[1]MARK UP FOR RETAIL'!$G$5</f>
        <v>787.31999999999994</v>
      </c>
      <c r="H8" s="71">
        <f>(([1]COMPACT!AU8*'[1]MARK UP FOR RETAIL'!$D$16)*'[1]MARK UP FOR RETAIL'!$D$11)*'[1]MARK UP FOR RETAIL'!$D$7</f>
        <v>115.02000000000001</v>
      </c>
      <c r="I8" s="71">
        <f>([1]COMPACT!AV8*'[1]MARK UP FOR RETAIL'!$D$11)*'[1]MARK UP FOR RETAIL'!$D$7</f>
        <v>238.14000000000001</v>
      </c>
      <c r="J8" s="72"/>
      <c r="K8" s="73">
        <f>([1]COMPACT!AX8*'[1]MARK UP FOR RETAIL'!$D$11)*'[1]MARK UP FOR RETAIL'!$D$5</f>
        <v>255.96</v>
      </c>
      <c r="L8" s="73">
        <f>([1]COMPACT!AY8*'[1]MARK UP FOR RETAIL'!$D$11)*'[1]MARK UP FOR RETAIL'!$D$5</f>
        <v>283.5</v>
      </c>
    </row>
    <row r="9" spans="1:12" ht="15.75" x14ac:dyDescent="0.25">
      <c r="A9" s="67" t="s">
        <v>16</v>
      </c>
      <c r="B9" s="68">
        <v>1</v>
      </c>
      <c r="C9" s="69"/>
      <c r="D9" s="74"/>
      <c r="E9" s="71">
        <f>((([1]COMPACT!AR9*'[1]MARK UP FOR RETAIL'!$D$9)*'[1]MARK UP FOR RETAIL'!$D$11)*'[1]MARK UP FOR RETAIL'!$D$5)+'[1]MARK UP FOR RETAIL'!$G$5</f>
        <v>549.18000000000006</v>
      </c>
      <c r="F9" s="71">
        <f>((([1]COMPACT!AS9*'[1]MARK UP FOR RETAIL'!$D$9)*'[1]MARK UP FOR RETAIL'!$D$11)*'[1]MARK UP FOR RETAIL'!$D$5)+'[1]MARK UP FOR RETAIL'!$G$5</f>
        <v>724.14</v>
      </c>
      <c r="G9" s="71">
        <f>((([1]COMPACT!AT9*'[1]MARK UP FOR RETAIL'!$D$9)*'[1]MARK UP FOR RETAIL'!$D$11)*'[1]MARK UP FOR RETAIL'!$D$5)+'[1]MARK UP FOR RETAIL'!$G$5</f>
        <v>918.54000000000008</v>
      </c>
      <c r="H9" s="71">
        <f>(([1]COMPACT!AU9*'[1]MARK UP FOR RETAIL'!$D$16)*'[1]MARK UP FOR RETAIL'!$D$11)*'[1]MARK UP FOR RETAIL'!$D$7</f>
        <v>137.70000000000002</v>
      </c>
      <c r="I9" s="71">
        <f>([1]COMPACT!AV9*'[1]MARK UP FOR RETAIL'!$D$11)*'[1]MARK UP FOR RETAIL'!$D$7</f>
        <v>301.32</v>
      </c>
      <c r="J9" s="72"/>
      <c r="K9" s="73">
        <f>([1]COMPACT!AX9*'[1]MARK UP FOR RETAIL'!$D$11)*'[1]MARK UP FOR RETAIL'!$D$5</f>
        <v>291.60000000000002</v>
      </c>
      <c r="L9" s="73">
        <f>([1]COMPACT!AY9*'[1]MARK UP FOR RETAIL'!$D$11)*'[1]MARK UP FOR RETAIL'!$D$5</f>
        <v>320.76</v>
      </c>
    </row>
    <row r="10" spans="1:12" ht="15.75" x14ac:dyDescent="0.25">
      <c r="A10" s="67" t="s">
        <v>17</v>
      </c>
      <c r="B10" s="68">
        <v>1</v>
      </c>
      <c r="C10" s="69"/>
      <c r="D10" s="74"/>
      <c r="E10" s="71">
        <f>((([1]COMPACT!AR10*'[1]MARK UP FOR RETAIL'!$D$9)*'[1]MARK UP FOR RETAIL'!$D$11)*'[1]MARK UP FOR RETAIL'!$D$5)+'[1]MARK UP FOR RETAIL'!$G$5</f>
        <v>607.5</v>
      </c>
      <c r="F10" s="71">
        <f>((([1]COMPACT!AS10*'[1]MARK UP FOR RETAIL'!$D$9)*'[1]MARK UP FOR RETAIL'!$D$11)*'[1]MARK UP FOR RETAIL'!$D$5)+'[1]MARK UP FOR RETAIL'!$G$5</f>
        <v>819.71999999999991</v>
      </c>
      <c r="G10" s="71">
        <f>((([1]COMPACT!AT10*'[1]MARK UP FOR RETAIL'!$D$9)*'[1]MARK UP FOR RETAIL'!$D$11)*'[1]MARK UP FOR RETAIL'!$D$5)+'[1]MARK UP FOR RETAIL'!$G$5</f>
        <v>1033.5600000000002</v>
      </c>
      <c r="H10" s="71">
        <f>(([1]COMPACT!AU10*'[1]MARK UP FOR RETAIL'!$D$16)*'[1]MARK UP FOR RETAIL'!$D$11)*'[1]MARK UP FOR RETAIL'!$D$7</f>
        <v>153.9</v>
      </c>
      <c r="I10" s="71">
        <f>([1]COMPACT!AV10*'[1]MARK UP FOR RETAIL'!$D$11)*'[1]MARK UP FOR RETAIL'!$D$7</f>
        <v>366.12</v>
      </c>
      <c r="J10" s="72"/>
      <c r="K10" s="73">
        <f>([1]COMPACT!AX10*'[1]MARK UP FOR RETAIL'!$D$11)*'[1]MARK UP FOR RETAIL'!$D$5</f>
        <v>317.52</v>
      </c>
      <c r="L10" s="73">
        <f>([1]COMPACT!AY10*'[1]MARK UP FOR RETAIL'!$D$11)*'[1]MARK UP FOR RETAIL'!$D$5</f>
        <v>354.78000000000003</v>
      </c>
    </row>
    <row r="11" spans="1:12" ht="15.75" x14ac:dyDescent="0.25">
      <c r="A11" s="67" t="s">
        <v>18</v>
      </c>
      <c r="B11" s="68">
        <v>2</v>
      </c>
      <c r="C11" s="69"/>
      <c r="D11" s="74"/>
      <c r="E11" s="71">
        <f>((([1]COMPACT!AR11*'[1]MARK UP FOR RETAIL'!$D$9)*'[1]MARK UP FOR RETAIL'!$D$11)*'[1]MARK UP FOR RETAIL'!$D$5)+'[1]MARK UP FOR RETAIL'!$G$5</f>
        <v>748.44</v>
      </c>
      <c r="F11" s="71">
        <f>((([1]COMPACT!AS11*'[1]MARK UP FOR RETAIL'!$D$9)*'[1]MARK UP FOR RETAIL'!$D$11)*'[1]MARK UP FOR RETAIL'!$D$5)+'[1]MARK UP FOR RETAIL'!$G$5</f>
        <v>968.7600000000001</v>
      </c>
      <c r="G11" s="71">
        <f>((([1]COMPACT!AT11*'[1]MARK UP FOR RETAIL'!$D$9)*'[1]MARK UP FOR RETAIL'!$D$11)*'[1]MARK UP FOR RETAIL'!$D$5)+'[1]MARK UP FOR RETAIL'!$G$5</f>
        <v>1250.6400000000001</v>
      </c>
      <c r="H11" s="71">
        <f>(([1]COMPACT!AU11*'[1]MARK UP FOR RETAIL'!$D$16)*'[1]MARK UP FOR RETAIL'!$D$11)*'[1]MARK UP FOR RETAIL'!$D$7</f>
        <v>168.48000000000002</v>
      </c>
      <c r="I11" s="71">
        <f>([1]COMPACT!AV11*'[1]MARK UP FOR RETAIL'!$D$11)*'[1]MARK UP FOR RETAIL'!$D$7</f>
        <v>430.92</v>
      </c>
      <c r="J11" s="72"/>
      <c r="K11" s="73">
        <f>([1]COMPACT!AX11*'[1]MARK UP FOR RETAIL'!$D$11)*'[1]MARK UP FOR RETAIL'!$D$5</f>
        <v>474.65999999999997</v>
      </c>
      <c r="L11" s="73">
        <f>([1]COMPACT!AY11*'[1]MARK UP FOR RETAIL'!$D$11)*'[1]MARK UP FOR RETAIL'!$D$5</f>
        <v>528.12</v>
      </c>
    </row>
    <row r="12" spans="1:12" ht="15.75" x14ac:dyDescent="0.25">
      <c r="A12" s="67" t="s">
        <v>19</v>
      </c>
      <c r="B12" s="68">
        <v>2</v>
      </c>
      <c r="C12" s="69"/>
      <c r="D12" s="74"/>
      <c r="E12" s="71">
        <f>((([1]COMPACT!AR12*'[1]MARK UP FOR RETAIL'!$D$9)*'[1]MARK UP FOR RETAIL'!$D$11)*'[1]MARK UP FOR RETAIL'!$D$5)+'[1]MARK UP FOR RETAIL'!$G$5</f>
        <v>889.38</v>
      </c>
      <c r="F12" s="71">
        <f>((([1]COMPACT!AS12*'[1]MARK UP FOR RETAIL'!$D$9)*'[1]MARK UP FOR RETAIL'!$D$11)*'[1]MARK UP FOR RETAIL'!$D$5)+'[1]MARK UP FOR RETAIL'!$G$5</f>
        <v>1148.58</v>
      </c>
      <c r="G12" s="71">
        <f>((([1]COMPACT!AT12*'[1]MARK UP FOR RETAIL'!$D$9)*'[1]MARK UP FOR RETAIL'!$D$11)*'[1]MARK UP FOR RETAIL'!$D$5)+'[1]MARK UP FOR RETAIL'!$G$5</f>
        <v>1466.1000000000001</v>
      </c>
      <c r="H12" s="71">
        <f>(([1]COMPACT!AU12*'[1]MARK UP FOR RETAIL'!$D$16)*'[1]MARK UP FOR RETAIL'!$D$11)*'[1]MARK UP FOR RETAIL'!$D$7</f>
        <v>189.54000000000002</v>
      </c>
      <c r="I12" s="71">
        <f>([1]COMPACT!AV12*'[1]MARK UP FOR RETAIL'!$D$11)*'[1]MARK UP FOR RETAIL'!$D$7</f>
        <v>492.48000000000008</v>
      </c>
      <c r="J12" s="72"/>
      <c r="K12" s="73">
        <f>([1]COMPACT!AX12*'[1]MARK UP FOR RETAIL'!$D$11)*'[1]MARK UP FOR RETAIL'!$D$5</f>
        <v>601.02</v>
      </c>
      <c r="L12" s="73">
        <f>([1]COMPACT!AY12*'[1]MARK UP FOR RETAIL'!$D$11)*'[1]MARK UP FOR RETAIL'!$D$5</f>
        <v>665.82</v>
      </c>
    </row>
    <row r="13" spans="1:12" ht="15.75" x14ac:dyDescent="0.25">
      <c r="A13" s="67" t="s">
        <v>20</v>
      </c>
      <c r="B13" s="68">
        <v>3</v>
      </c>
      <c r="C13" s="69"/>
      <c r="D13" s="74"/>
      <c r="E13" s="71">
        <f>((([1]COMPACT!AR13*'[1]MARK UP FOR RETAIL'!$D$9)*'[1]MARK UP FOR RETAIL'!$D$11)*'[1]MARK UP FOR RETAIL'!$D$5)+'[1]MARK UP FOR RETAIL'!$G$5</f>
        <v>1038.42</v>
      </c>
      <c r="F13" s="71">
        <f>((([1]COMPACT!AS13*'[1]MARK UP FOR RETAIL'!$D$9)*'[1]MARK UP FOR RETAIL'!$D$11)*'[1]MARK UP FOR RETAIL'!$D$5)+'[1]MARK UP FOR RETAIL'!$G$5</f>
        <v>1326.78</v>
      </c>
      <c r="G13" s="71">
        <f>((([1]COMPACT!AT13*'[1]MARK UP FOR RETAIL'!$D$9)*'[1]MARK UP FOR RETAIL'!$D$11)*'[1]MARK UP FOR RETAIL'!$D$5)+'[1]MARK UP FOR RETAIL'!$G$5</f>
        <v>1639.4399999999998</v>
      </c>
      <c r="H13" s="71">
        <f>(([1]COMPACT!AU13*'[1]MARK UP FOR RETAIL'!$D$16)*'[1]MARK UP FOR RETAIL'!$D$11)*'[1]MARK UP FOR RETAIL'!$D$7</f>
        <v>204.12</v>
      </c>
      <c r="I13" s="71">
        <f>([1]COMPACT!AV13*'[1]MARK UP FOR RETAIL'!$D$11)*'[1]MARK UP FOR RETAIL'!$D$7</f>
        <v>557.28000000000009</v>
      </c>
      <c r="J13" s="72"/>
      <c r="K13" s="73">
        <f>([1]COMPACT!AX13*'[1]MARK UP FOR RETAIL'!$D$11)*'[1]MARK UP FOR RETAIL'!$D$5</f>
        <v>732.24</v>
      </c>
      <c r="L13" s="73">
        <f>([1]COMPACT!AY13*'[1]MARK UP FOR RETAIL'!$D$11)*'[1]MARK UP FOR RETAIL'!$D$5</f>
        <v>816.48</v>
      </c>
    </row>
    <row r="14" spans="1:12" ht="15.75" x14ac:dyDescent="0.25">
      <c r="A14" s="67" t="s">
        <v>21</v>
      </c>
      <c r="B14" s="68">
        <v>3</v>
      </c>
      <c r="C14" s="69"/>
      <c r="D14" s="74"/>
      <c r="E14" s="71">
        <f>((([1]COMPACT!AR14*'[1]MARK UP FOR RETAIL'!$D$9)*'[1]MARK UP FOR RETAIL'!$D$11)*'[1]MARK UP FOR RETAIL'!$D$5)+'[1]MARK UP FOR RETAIL'!$G$5</f>
        <v>1198.8000000000002</v>
      </c>
      <c r="F14" s="71">
        <f>((([1]COMPACT!AS14*'[1]MARK UP FOR RETAIL'!$D$9)*'[1]MARK UP FOR RETAIL'!$D$11)*'[1]MARK UP FOR RETAIL'!$D$5)+'[1]MARK UP FOR RETAIL'!$G$5</f>
        <v>1517.9399999999998</v>
      </c>
      <c r="G14" s="71">
        <f>((([1]COMPACT!AT14*'[1]MARK UP FOR RETAIL'!$D$9)*'[1]MARK UP FOR RETAIL'!$D$11)*'[1]MARK UP FOR RETAIL'!$D$5)+'[1]MARK UP FOR RETAIL'!$G$5</f>
        <v>1867.86</v>
      </c>
      <c r="H14" s="71">
        <f>(([1]COMPACT!AU14*'[1]MARK UP FOR RETAIL'!$D$16)*'[1]MARK UP FOR RETAIL'!$D$11)*'[1]MARK UP FOR RETAIL'!$D$7</f>
        <v>218.70000000000002</v>
      </c>
      <c r="I14" s="71">
        <f>([1]COMPACT!AV14*'[1]MARK UP FOR RETAIL'!$D$11)*'[1]MARK UP FOR RETAIL'!$D$7</f>
        <v>622.07999999999993</v>
      </c>
      <c r="J14" s="72"/>
      <c r="K14" s="73">
        <f>([1]COMPACT!AX14*'[1]MARK UP FOR RETAIL'!$D$11)*'[1]MARK UP FOR RETAIL'!$D$5</f>
        <v>863.46</v>
      </c>
      <c r="L14" s="73">
        <f>([1]COMPACT!AY14*'[1]MARK UP FOR RETAIL'!$D$11)*'[1]MARK UP FOR RETAIL'!$D$5</f>
        <v>959.04000000000008</v>
      </c>
    </row>
    <row r="15" spans="1:12" ht="15.75" x14ac:dyDescent="0.25">
      <c r="A15" s="67" t="s">
        <v>22</v>
      </c>
      <c r="B15" s="68">
        <v>4</v>
      </c>
      <c r="C15" s="69"/>
      <c r="D15" s="74"/>
      <c r="E15" s="71">
        <f>((([1]COMPACT!AR15*'[1]MARK UP FOR RETAIL'!$D$9)*'[1]MARK UP FOR RETAIL'!$D$11)*'[1]MARK UP FOR RETAIL'!$D$5)+'[1]MARK UP FOR RETAIL'!$G$5</f>
        <v>1386.7200000000003</v>
      </c>
      <c r="F15" s="71">
        <f>((([1]COMPACT!AS15*'[1]MARK UP FOR RETAIL'!$D$9)*'[1]MARK UP FOR RETAIL'!$D$11)*'[1]MARK UP FOR RETAIL'!$D$5)+'[1]MARK UP FOR RETAIL'!$G$5</f>
        <v>1751.2200000000003</v>
      </c>
      <c r="G15" s="71">
        <f>((([1]COMPACT!AT15*'[1]MARK UP FOR RETAIL'!$D$9)*'[1]MARK UP FOR RETAIL'!$D$11)*'[1]MARK UP FOR RETAIL'!$D$5)+'[1]MARK UP FOR RETAIL'!$G$5</f>
        <v>2122.2000000000003</v>
      </c>
      <c r="H15" s="71">
        <f>(([1]COMPACT!AU15*'[1]MARK UP FOR RETAIL'!$D$16)*'[1]MARK UP FOR RETAIL'!$D$11)*'[1]MARK UP FOR RETAIL'!$D$7</f>
        <v>239.76000000000002</v>
      </c>
      <c r="I15" s="71">
        <f>([1]COMPACT!AV15*'[1]MARK UP FOR RETAIL'!$D$11)*'[1]MARK UP FOR RETAIL'!$D$7</f>
        <v>685.26</v>
      </c>
      <c r="J15" s="72"/>
      <c r="K15" s="73">
        <f>([1]COMPACT!AX15*'[1]MARK UP FOR RETAIL'!$D$11)*'[1]MARK UP FOR RETAIL'!$D$5</f>
        <v>1033.5600000000002</v>
      </c>
      <c r="L15" s="73">
        <f>([1]COMPACT!AY15*'[1]MARK UP FOR RETAIL'!$D$11)*'[1]MARK UP FOR RETAIL'!$D$5</f>
        <v>1148.58</v>
      </c>
    </row>
    <row r="16" spans="1:12" ht="15.75" x14ac:dyDescent="0.25">
      <c r="A16" s="75" t="s">
        <v>23</v>
      </c>
      <c r="B16" s="68">
        <v>4</v>
      </c>
      <c r="C16" s="69"/>
      <c r="D16" s="76"/>
      <c r="E16" s="71">
        <f>((([1]COMPACT!AR16*'[1]MARK UP FOR RETAIL'!$D$9)*'[1]MARK UP FOR RETAIL'!$D$11)*'[1]MARK UP FOR RETAIL'!$D$5)+'[1]MARK UP FOR RETAIL'!$G$5</f>
        <v>1569.78</v>
      </c>
      <c r="F16" s="71">
        <f>((([1]COMPACT!AS16*'[1]MARK UP FOR RETAIL'!$D$9)*'[1]MARK UP FOR RETAIL'!$D$11)*'[1]MARK UP FOR RETAIL'!$D$5)+'[1]MARK UP FOR RETAIL'!$G$5</f>
        <v>1966.68</v>
      </c>
      <c r="G16" s="71">
        <f>((([1]COMPACT!AT16*'[1]MARK UP FOR RETAIL'!$D$9)*'[1]MARK UP FOR RETAIL'!$D$11)*'[1]MARK UP FOR RETAIL'!$D$5)+'[1]MARK UP FOR RETAIL'!$G$5</f>
        <v>2374.92</v>
      </c>
      <c r="H16" s="71">
        <f>(([1]COMPACT!AU16*'[1]MARK UP FOR RETAIL'!$D$16)*'[1]MARK UP FOR RETAIL'!$D$11)*'[1]MARK UP FOR RETAIL'!$D$7</f>
        <v>259.20000000000005</v>
      </c>
      <c r="I16" s="71">
        <f>([1]COMPACT!AV16*'[1]MARK UP FOR RETAIL'!$D$11)*'[1]MARK UP FOR RETAIL'!$D$7</f>
        <v>748.44</v>
      </c>
      <c r="J16" s="72"/>
      <c r="K16" s="73">
        <f>([1]COMPACT!AX16*'[1]MARK UP FOR RETAIL'!$D$11)*'[1]MARK UP FOR RETAIL'!$D$5</f>
        <v>1195.5600000000002</v>
      </c>
      <c r="L16" s="73">
        <f>([1]COMPACT!AY16*'[1]MARK UP FOR RETAIL'!$D$11)*'[1]MARK UP FOR RETAIL'!$D$5</f>
        <v>1326.78</v>
      </c>
    </row>
    <row r="17" spans="1:12" ht="15.75" x14ac:dyDescent="0.25">
      <c r="A17" s="77" t="s">
        <v>24</v>
      </c>
      <c r="B17" s="78"/>
      <c r="C17" s="78"/>
      <c r="D17" s="79"/>
      <c r="E17" s="80">
        <f>((([1]COMPACT!AR17*'[1]MARK UP FOR RETAIL'!$D$9)*'[1]MARK UP FOR RETAIL'!$D$11)*'[1]MARK UP FOR RETAIL'!$D$5)</f>
        <v>139.32000000000002</v>
      </c>
      <c r="F17" s="81"/>
      <c r="G17" s="82"/>
      <c r="H17" s="71">
        <f>(([1]COMPACT!AU17*'[1]MARK UP FOR RETAIL'!$D$16)*'[1]MARK UP FOR RETAIL'!$D$11)*'[1]MARK UP FOR RETAIL'!$D$7</f>
        <v>30.780000000000005</v>
      </c>
      <c r="I17" s="71" t="s">
        <v>25</v>
      </c>
      <c r="J17" s="72"/>
      <c r="K17" s="73">
        <f>([1]COMPACT!AX17*'[1]MARK UP FOR RETAIL'!$D$11)*'[1]MARK UP FOR RETAIL'!$D$5</f>
        <v>69.660000000000011</v>
      </c>
      <c r="L17" s="73">
        <f>([1]COMPACT!AY17*'[1]MARK UP FOR RETAIL'!$D$11)*'[1]MARK UP FOR RETAIL'!$D$5</f>
        <v>77.759999999999991</v>
      </c>
    </row>
    <row r="18" spans="1:12" ht="15.75" x14ac:dyDescent="0.25">
      <c r="A18" s="77" t="s">
        <v>26</v>
      </c>
      <c r="B18" s="78"/>
      <c r="C18" s="78"/>
      <c r="D18" s="79"/>
      <c r="E18" s="80">
        <f>((([1]COMPACT!AR18*'[1]MARK UP FOR RETAIL'!$D$9)*'[1]MARK UP FOR RETAIL'!$D$11)*'[1]MARK UP FOR RETAIL'!$D$5)</f>
        <v>24.3</v>
      </c>
      <c r="F18" s="81"/>
      <c r="G18" s="82"/>
      <c r="H18" s="71" t="s">
        <v>25</v>
      </c>
      <c r="I18" s="71" t="s">
        <v>25</v>
      </c>
      <c r="J18" s="72"/>
      <c r="K18" s="73">
        <f>([1]COMPACT!AX18*'[1]MARK UP FOR RETAIL'!$D$11)*'[1]MARK UP FOR RETAIL'!$D$5</f>
        <v>17.82</v>
      </c>
      <c r="L18" s="73">
        <f>([1]COMPACT!AY18*'[1]MARK UP FOR RETAIL'!$D$11)*'[1]MARK UP FOR RETAIL'!$D$5</f>
        <v>19.439999999999998</v>
      </c>
    </row>
    <row r="19" spans="1:12" ht="15.75" x14ac:dyDescent="0.25">
      <c r="A19" s="83" t="s">
        <v>27</v>
      </c>
      <c r="B19" s="84"/>
      <c r="C19" s="84"/>
      <c r="D19" s="85"/>
      <c r="E19" s="86">
        <f>[1]COMPACT!AR19*'[1]MARK UP FOR RETAIL'!$D$11*'[1]MARK UP FOR RETAIL'!$D$5</f>
        <v>-42.120000000000005</v>
      </c>
      <c r="F19" s="86">
        <f>[1]COMPACT!AS19*'[1]MARK UP FOR RETAIL'!$D$11*'[1]MARK UP FOR RETAIL'!$D$5</f>
        <v>-72.900000000000006</v>
      </c>
      <c r="G19" s="86">
        <f>[1]COMPACT!AT19*'[1]MARK UP FOR RETAIL'!$D$11*'[1]MARK UP FOR RETAIL'!$D$5</f>
        <v>-98.820000000000007</v>
      </c>
      <c r="H19" s="86">
        <f>[1]COMPACT!AU19*'[1]MARK UP FOR RETAIL'!$D$11*'[1]MARK UP FOR RETAIL'!$D$5</f>
        <v>-16.200000000000003</v>
      </c>
      <c r="I19" s="87"/>
      <c r="J19" s="88"/>
      <c r="K19" s="89">
        <f>([1]COMPACT!AX19*'[1]MARK UP FOR RETAIL'!$D$11)*'[1]MARK UP FOR RETAIL'!$D$5</f>
        <v>-46.98</v>
      </c>
      <c r="L19" s="89">
        <f>([1]COMPACT!AY19*'[1]MARK UP FOR RETAIL'!$D$11)*'[1]MARK UP FOR RETAIL'!$D$5</f>
        <v>-53.460000000000008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customHeight="1" x14ac:dyDescent="0.25">
      <c r="A24" s="91" t="s">
        <v>28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ht="15" customHeight="1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1:12" ht="20.25" x14ac:dyDescent="0.25">
      <c r="A26" s="97" t="s">
        <v>29</v>
      </c>
      <c r="B26" s="98"/>
      <c r="C26" s="98"/>
      <c r="D26" s="98"/>
      <c r="E26" s="98"/>
      <c r="F26" s="99"/>
      <c r="G26" s="100"/>
      <c r="H26" s="101" t="s">
        <v>30</v>
      </c>
      <c r="I26" s="101"/>
      <c r="J26" s="101"/>
      <c r="K26" s="101"/>
      <c r="L26" s="102"/>
    </row>
    <row r="27" spans="1:12" ht="20.25" x14ac:dyDescent="0.25">
      <c r="A27" s="103"/>
      <c r="B27" s="104"/>
      <c r="C27" s="104"/>
      <c r="D27" s="104"/>
      <c r="E27" s="104"/>
      <c r="F27" s="99"/>
      <c r="G27" s="105"/>
      <c r="H27" s="106"/>
      <c r="I27" s="106"/>
      <c r="J27" s="106"/>
      <c r="K27" s="106"/>
      <c r="L27" s="107"/>
    </row>
    <row r="28" spans="1:12" ht="15.75" x14ac:dyDescent="0.25">
      <c r="A28" s="108" t="s">
        <v>31</v>
      </c>
      <c r="B28" s="109"/>
      <c r="C28" s="109"/>
      <c r="D28" s="110"/>
      <c r="E28" s="110"/>
      <c r="F28" s="110"/>
      <c r="G28" s="111"/>
      <c r="H28" s="111" t="s">
        <v>32</v>
      </c>
      <c r="I28" s="112"/>
      <c r="J28" s="112"/>
      <c r="K28" s="112"/>
      <c r="L28" s="113"/>
    </row>
    <row r="29" spans="1:12" ht="15.75" x14ac:dyDescent="0.25">
      <c r="A29" s="108" t="s">
        <v>33</v>
      </c>
      <c r="B29" s="109"/>
      <c r="C29" s="109"/>
      <c r="D29" s="110"/>
      <c r="E29" s="110"/>
      <c r="F29" s="110"/>
      <c r="G29" s="111"/>
      <c r="H29" s="111" t="s">
        <v>34</v>
      </c>
      <c r="I29" s="112"/>
      <c r="J29" s="112"/>
      <c r="K29" s="112"/>
      <c r="L29" s="113"/>
    </row>
    <row r="30" spans="1:12" ht="15.75" x14ac:dyDescent="0.25">
      <c r="A30" s="108" t="s">
        <v>35</v>
      </c>
      <c r="B30" s="109"/>
      <c r="C30" s="109"/>
      <c r="D30" s="110"/>
      <c r="E30" s="110"/>
      <c r="F30" s="110"/>
      <c r="G30" s="111"/>
      <c r="H30" s="111" t="s">
        <v>36</v>
      </c>
      <c r="I30" s="112"/>
      <c r="J30" s="112"/>
      <c r="K30" s="112"/>
      <c r="L30" s="113"/>
    </row>
    <row r="31" spans="1:12" ht="15.75" x14ac:dyDescent="0.25">
      <c r="A31" s="108" t="s">
        <v>37</v>
      </c>
      <c r="B31" s="109"/>
      <c r="C31" s="109"/>
      <c r="D31" s="110"/>
      <c r="E31" s="110"/>
      <c r="F31" s="110"/>
      <c r="G31" s="111"/>
      <c r="H31" s="111" t="s">
        <v>38</v>
      </c>
      <c r="I31" s="112"/>
      <c r="J31" s="112"/>
      <c r="K31" s="112"/>
      <c r="L31" s="113"/>
    </row>
    <row r="32" spans="1:12" ht="15.75" x14ac:dyDescent="0.25">
      <c r="A32" s="108"/>
      <c r="B32" s="109"/>
      <c r="C32" s="109"/>
      <c r="D32" s="110"/>
      <c r="E32" s="110"/>
      <c r="F32" s="110"/>
      <c r="G32" s="111"/>
      <c r="H32" s="111" t="s">
        <v>39</v>
      </c>
      <c r="I32" s="112"/>
      <c r="J32" s="112"/>
      <c r="K32" s="112"/>
      <c r="L32" s="113"/>
    </row>
    <row r="33" spans="1:12" ht="15.75" x14ac:dyDescent="0.25">
      <c r="A33" s="114"/>
      <c r="B33" s="115"/>
      <c r="C33" s="115"/>
      <c r="D33" s="115"/>
      <c r="E33" s="115"/>
      <c r="F33" s="110"/>
      <c r="G33" s="111"/>
      <c r="H33" s="111" t="s">
        <v>40</v>
      </c>
      <c r="I33" s="112"/>
      <c r="J33" s="112"/>
      <c r="K33" s="112"/>
      <c r="L33" s="113"/>
    </row>
    <row r="34" spans="1:12" ht="15.75" x14ac:dyDescent="0.25">
      <c r="A34" s="114"/>
      <c r="B34" s="115"/>
      <c r="C34" s="115"/>
      <c r="D34" s="115"/>
      <c r="E34" s="115"/>
      <c r="F34" s="110"/>
      <c r="G34" s="111"/>
      <c r="H34" s="111" t="s">
        <v>41</v>
      </c>
      <c r="I34" s="112"/>
      <c r="J34" s="112"/>
      <c r="K34" s="112"/>
      <c r="L34" s="113"/>
    </row>
    <row r="35" spans="1:12" ht="15" customHeight="1" thickBot="1" x14ac:dyDescent="0.3">
      <c r="A35" s="114"/>
      <c r="B35" s="115"/>
      <c r="C35" s="115"/>
      <c r="D35" s="115"/>
      <c r="E35" s="115"/>
      <c r="F35" s="110"/>
      <c r="G35" s="110"/>
      <c r="H35" s="110"/>
      <c r="I35" s="110"/>
      <c r="J35" s="110"/>
      <c r="K35" s="110"/>
      <c r="L35" s="116"/>
    </row>
    <row r="36" spans="1:12" ht="20.25" x14ac:dyDescent="0.3">
      <c r="A36" s="117"/>
      <c r="B36" s="109"/>
      <c r="C36" s="109"/>
      <c r="D36" s="110"/>
      <c r="E36" s="110"/>
      <c r="F36" s="110"/>
      <c r="G36" s="118"/>
      <c r="H36" s="119" t="s">
        <v>42</v>
      </c>
      <c r="I36" s="120"/>
      <c r="J36" s="120"/>
      <c r="K36" s="120"/>
      <c r="L36" s="121"/>
    </row>
    <row r="37" spans="1:12" ht="21" thickBot="1" x14ac:dyDescent="0.3">
      <c r="A37" s="122"/>
      <c r="B37" s="109"/>
      <c r="C37" s="109"/>
      <c r="D37" s="110"/>
      <c r="E37" s="110"/>
      <c r="F37" s="110"/>
      <c r="G37" s="118"/>
      <c r="H37" s="123"/>
      <c r="I37" s="124"/>
      <c r="J37" s="124"/>
      <c r="K37" s="124"/>
      <c r="L37" s="125"/>
    </row>
    <row r="38" spans="1:12" ht="51" x14ac:dyDescent="0.25">
      <c r="A38" s="126" t="s">
        <v>43</v>
      </c>
      <c r="B38" s="127" t="s">
        <v>5</v>
      </c>
      <c r="C38" s="128"/>
      <c r="D38" s="129" t="s">
        <v>6</v>
      </c>
      <c r="E38" s="129" t="s">
        <v>7</v>
      </c>
      <c r="F38" s="130" t="s">
        <v>8</v>
      </c>
      <c r="G38" s="131"/>
      <c r="H38" s="132" t="s">
        <v>12</v>
      </c>
      <c r="I38" s="133"/>
      <c r="J38" s="134"/>
      <c r="K38" s="135" t="s">
        <v>13</v>
      </c>
      <c r="L38" s="136"/>
    </row>
    <row r="39" spans="1:12" ht="15.75" x14ac:dyDescent="0.25">
      <c r="A39" s="137" t="s">
        <v>15</v>
      </c>
      <c r="B39" s="68">
        <v>1</v>
      </c>
      <c r="C39" s="69"/>
      <c r="D39" s="70" t="s">
        <v>44</v>
      </c>
      <c r="E39" s="71">
        <f>((([1]COMPACT!AR39*'[1]MARK UP FOR RETAIL'!$D$14)*'[1]MARK UP FOR RETAIL'!$D$11)*'[1]MARK UP FOR RETAIL'!$D$5)+'[1]MARK UP FOR RETAIL'!$G$5</f>
        <v>780.84</v>
      </c>
      <c r="F39" s="138">
        <f>((([1]COMPACT!AS39*'[1]MARK UP FOR RETAIL'!$D$14)*'[1]MARK UP FOR RETAIL'!$D$11)*'[1]MARK UP FOR RETAIL'!$D$5)+'[1]MARK UP FOR RETAIL'!$G$5</f>
        <v>944.46</v>
      </c>
      <c r="G39" s="139"/>
      <c r="H39" s="140">
        <f>(([1]COMPACT!AU39*'[1]MARK UP FOR RETAIL'!$D$14)*'[1]MARK UP FOR RETAIL'!$D$11)*'[1]MARK UP FOR RETAIL'!$D$5</f>
        <v>358.02</v>
      </c>
      <c r="I39" s="81"/>
      <c r="J39" s="82"/>
      <c r="K39" s="80">
        <f>(([1]COMPACT!AX39*'[1]MARK UP FOR RETAIL'!$D$14)*'[1]MARK UP FOR RETAIL'!$D$11)*'[1]MARK UP FOR RETAIL'!$D$5</f>
        <v>398.52000000000004</v>
      </c>
      <c r="L39" s="141"/>
    </row>
    <row r="40" spans="1:12" ht="15.75" x14ac:dyDescent="0.25">
      <c r="A40" s="137" t="s">
        <v>16</v>
      </c>
      <c r="B40" s="68">
        <v>1</v>
      </c>
      <c r="C40" s="69"/>
      <c r="D40" s="74"/>
      <c r="E40" s="71">
        <f>((([1]COMPACT!AR40*'[1]MARK UP FOR RETAIL'!$D$14)*'[1]MARK UP FOR RETAIL'!$D$11)*'[1]MARK UP FOR RETAIL'!$D$5)+'[1]MARK UP FOR RETAIL'!$G$5</f>
        <v>845.64</v>
      </c>
      <c r="F40" s="138">
        <f>((([1]COMPACT!AS40*'[1]MARK UP FOR RETAIL'!$D$14)*'[1]MARK UP FOR RETAIL'!$D$11)*'[1]MARK UP FOR RETAIL'!$D$5)+'[1]MARK UP FOR RETAIL'!$G$5</f>
        <v>1022.22</v>
      </c>
      <c r="G40" s="139"/>
      <c r="H40" s="140">
        <f>(([1]COMPACT!AU40*'[1]MARK UP FOR RETAIL'!$D$14)*'[1]MARK UP FOR RETAIL'!$D$11)*'[1]MARK UP FOR RETAIL'!$D$5</f>
        <v>417.96</v>
      </c>
      <c r="I40" s="81"/>
      <c r="J40" s="82"/>
      <c r="K40" s="80">
        <f>(([1]COMPACT!AX40*'[1]MARK UP FOR RETAIL'!$D$14)*'[1]MARK UP FOR RETAIL'!$D$11)*'[1]MARK UP FOR RETAIL'!$D$5</f>
        <v>466.56</v>
      </c>
      <c r="L40" s="141"/>
    </row>
    <row r="41" spans="1:12" ht="15.75" x14ac:dyDescent="0.25">
      <c r="A41" s="137" t="s">
        <v>17</v>
      </c>
      <c r="B41" s="68">
        <v>1</v>
      </c>
      <c r="C41" s="69"/>
      <c r="D41" s="74"/>
      <c r="E41" s="71">
        <f>((([1]COMPACT!AR41*'[1]MARK UP FOR RETAIL'!$D$14)*'[1]MARK UP FOR RETAIL'!$D$11)*'[1]MARK UP FOR RETAIL'!$D$5)+'[1]MARK UP FOR RETAIL'!$G$5</f>
        <v>944.46</v>
      </c>
      <c r="F41" s="138">
        <f>((([1]COMPACT!AS41*'[1]MARK UP FOR RETAIL'!$D$14)*'[1]MARK UP FOR RETAIL'!$D$11)*'[1]MARK UP FOR RETAIL'!$D$5)+'[1]MARK UP FOR RETAIL'!$G$5</f>
        <v>1158.3000000000002</v>
      </c>
      <c r="G41" s="139"/>
      <c r="H41" s="140">
        <f>(([1]COMPACT!AU41*'[1]MARK UP FOR RETAIL'!$D$14)*'[1]MARK UP FOR RETAIL'!$D$11)*'[1]MARK UP FOR RETAIL'!$D$5</f>
        <v>473.04</v>
      </c>
      <c r="I41" s="81"/>
      <c r="J41" s="82"/>
      <c r="K41" s="80">
        <f>(([1]COMPACT!AX41*'[1]MARK UP FOR RETAIL'!$D$14)*'[1]MARK UP FOR RETAIL'!$D$11)*'[1]MARK UP FOR RETAIL'!$D$5</f>
        <v>526.5</v>
      </c>
      <c r="L41" s="141"/>
    </row>
    <row r="42" spans="1:12" ht="16.5" thickBot="1" x14ac:dyDescent="0.3">
      <c r="A42" s="142" t="s">
        <v>45</v>
      </c>
      <c r="B42" s="143">
        <v>2</v>
      </c>
      <c r="C42" s="144"/>
      <c r="D42" s="145"/>
      <c r="E42" s="146">
        <f>((([1]COMPACT!AR42*'[1]MARK UP FOR RETAIL'!$D$14)*'[1]MARK UP FOR RETAIL'!$D$11)*'[1]MARK UP FOR RETAIL'!$D$5)+'[1]MARK UP FOR RETAIL'!$G$5</f>
        <v>1125.9000000000001</v>
      </c>
      <c r="F42" s="147">
        <f>((([1]COMPACT!AS42*'[1]MARK UP FOR RETAIL'!$D$14)*'[1]MARK UP FOR RETAIL'!$D$11)*'[1]MARK UP FOR RETAIL'!$D$5)+'[1]MARK UP FOR RETAIL'!$G$5</f>
        <v>1352.7</v>
      </c>
      <c r="G42" s="148"/>
      <c r="H42" s="149">
        <f>(([1]COMPACT!AU42*'[1]MARK UP FOR RETAIL'!$D$14)*'[1]MARK UP FOR RETAIL'!$D$11)*'[1]MARK UP FOR RETAIL'!$D$5</f>
        <v>664.2</v>
      </c>
      <c r="I42" s="150"/>
      <c r="J42" s="151"/>
      <c r="K42" s="152">
        <f>(([1]COMPACT!AX42*'[1]MARK UP FOR RETAIL'!$D$14)*'[1]MARK UP FOR RETAIL'!$D$11)*'[1]MARK UP FOR RETAIL'!$D$5</f>
        <v>738.71999999999991</v>
      </c>
      <c r="L42" s="153"/>
    </row>
    <row r="43" spans="1:12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</row>
  </sheetData>
  <mergeCells count="43">
    <mergeCell ref="A1:L1"/>
    <mergeCell ref="A3:D5"/>
    <mergeCell ref="E4:G5"/>
    <mergeCell ref="K4:L5"/>
    <mergeCell ref="B6:C6"/>
    <mergeCell ref="J6:J19"/>
    <mergeCell ref="B7:C7"/>
    <mergeCell ref="D7:D16"/>
    <mergeCell ref="B8:C8"/>
    <mergeCell ref="B9:C9"/>
    <mergeCell ref="A24:L25"/>
    <mergeCell ref="A26:E27"/>
    <mergeCell ref="H26:L27"/>
    <mergeCell ref="B10:C10"/>
    <mergeCell ref="B11:C11"/>
    <mergeCell ref="B12:C12"/>
    <mergeCell ref="B13:C13"/>
    <mergeCell ref="B14:C14"/>
    <mergeCell ref="B15:C15"/>
    <mergeCell ref="E17:G17"/>
    <mergeCell ref="B16:C16"/>
    <mergeCell ref="A17:D17"/>
    <mergeCell ref="A18:D18"/>
    <mergeCell ref="E18:G18"/>
    <mergeCell ref="A19:D19"/>
    <mergeCell ref="B39:C39"/>
    <mergeCell ref="H39:J39"/>
    <mergeCell ref="K39:L39"/>
    <mergeCell ref="B42:C42"/>
    <mergeCell ref="H42:J42"/>
    <mergeCell ref="K42:L42"/>
    <mergeCell ref="D39:D42"/>
    <mergeCell ref="A33:E35"/>
    <mergeCell ref="H36:L37"/>
    <mergeCell ref="B38:C38"/>
    <mergeCell ref="H38:J38"/>
    <mergeCell ref="K38:L38"/>
    <mergeCell ref="B40:C40"/>
    <mergeCell ref="H40:J40"/>
    <mergeCell ref="K40:L40"/>
    <mergeCell ref="B41:C41"/>
    <mergeCell ref="H41:J41"/>
    <mergeCell ref="K41:L41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41"/>
    </sheetView>
  </sheetViews>
  <sheetFormatPr defaultRowHeight="15" x14ac:dyDescent="0.25"/>
  <cols>
    <col min="7" max="7" width="11.28515625" customWidth="1"/>
  </cols>
  <sheetData>
    <row r="1" spans="1:11" ht="45.75" x14ac:dyDescent="0.25">
      <c r="A1" s="17" t="s">
        <v>120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4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 x14ac:dyDescent="0.25">
      <c r="A3" s="325" t="s">
        <v>1</v>
      </c>
      <c r="B3" s="326"/>
      <c r="C3" s="326"/>
      <c r="D3" s="326"/>
      <c r="E3" s="327" t="s">
        <v>121</v>
      </c>
      <c r="F3" s="327"/>
      <c r="G3" s="327"/>
      <c r="H3" s="176"/>
      <c r="I3" s="176"/>
      <c r="J3" s="176"/>
      <c r="K3" s="176"/>
    </row>
    <row r="4" spans="1:11" ht="15" customHeight="1" x14ac:dyDescent="0.25">
      <c r="A4" s="326"/>
      <c r="B4" s="326"/>
      <c r="C4" s="326"/>
      <c r="D4" s="326"/>
      <c r="E4" s="327"/>
      <c r="F4" s="327"/>
      <c r="G4" s="327"/>
      <c r="H4" s="53"/>
      <c r="I4" s="53"/>
      <c r="J4" s="54" t="s">
        <v>3</v>
      </c>
      <c r="K4" s="229"/>
    </row>
    <row r="5" spans="1:11" ht="15.75" customHeight="1" x14ac:dyDescent="0.25">
      <c r="A5" s="230"/>
      <c r="B5" s="230"/>
      <c r="C5" s="230"/>
      <c r="D5" s="230"/>
      <c r="E5" s="57"/>
      <c r="F5" s="57"/>
      <c r="G5" s="57"/>
      <c r="H5" s="269"/>
      <c r="I5" s="53"/>
      <c r="J5" s="234"/>
      <c r="K5" s="234"/>
    </row>
    <row r="6" spans="1:11" ht="47.25" x14ac:dyDescent="0.25">
      <c r="A6" s="60" t="s">
        <v>43</v>
      </c>
      <c r="B6" s="63" t="s">
        <v>51</v>
      </c>
      <c r="C6" s="63" t="s">
        <v>122</v>
      </c>
      <c r="D6" s="63" t="s">
        <v>6</v>
      </c>
      <c r="E6" s="201" t="s">
        <v>123</v>
      </c>
      <c r="F6" s="201"/>
      <c r="G6" s="63" t="s">
        <v>124</v>
      </c>
      <c r="H6" s="64" t="s">
        <v>47</v>
      </c>
      <c r="I6" s="180"/>
      <c r="J6" s="273" t="s">
        <v>12</v>
      </c>
      <c r="K6" s="273" t="s">
        <v>13</v>
      </c>
    </row>
    <row r="7" spans="1:11" ht="15.75" x14ac:dyDescent="0.25">
      <c r="A7" s="236" t="s">
        <v>106</v>
      </c>
      <c r="B7" s="182">
        <v>1</v>
      </c>
      <c r="C7" s="182">
        <v>1</v>
      </c>
      <c r="D7" s="70" t="s">
        <v>14</v>
      </c>
      <c r="E7" s="274">
        <f>((('[1]TITAN 600'!S7*'[1]MARK UP FOR RETAIL'!$D$9)*'[1]MARK UP FOR RETAIL'!$D$11)*'[1]MARK UP FOR RETAIL'!$D$5)+'[1]MARK UP FOR RETAIL'!$G$5</f>
        <v>1407.78</v>
      </c>
      <c r="F7" s="275"/>
      <c r="G7" s="73">
        <f>((('[1]TITAN 600'!U7*'[1]MARK UP FOR RETAIL'!$D$9)*'[1]MARK UP FOR RETAIL'!$D$11)*'[1]MARK UP FOR RETAIL'!$D$5)+'[1]MARK UP FOR RETAIL'!$G$5</f>
        <v>1783.6200000000001</v>
      </c>
      <c r="H7" s="73">
        <f>('[1]TITAN 600'!V7*'[1]MARK UP FOR RETAIL'!$D$11)*'[1]MARK UP FOR RETAIL'!$D$5</f>
        <v>353.15999999999997</v>
      </c>
      <c r="I7" s="183"/>
      <c r="J7" s="73">
        <f>('[1]TITAN 600'!X7*'[1]MARK UP FOR RETAIL'!$D$11)*'[1]MARK UP FOR RETAIL'!$D$5</f>
        <v>633.42000000000007</v>
      </c>
      <c r="K7" s="73">
        <f>('[1]TITAN 600'!Y7*'[1]MARK UP FOR RETAIL'!$D$11)*'[1]MARK UP FOR RETAIL'!$D$5</f>
        <v>703.08</v>
      </c>
    </row>
    <row r="8" spans="1:11" ht="15.75" x14ac:dyDescent="0.25">
      <c r="A8" s="236" t="s">
        <v>84</v>
      </c>
      <c r="B8" s="182">
        <v>2</v>
      </c>
      <c r="C8" s="182">
        <v>1</v>
      </c>
      <c r="D8" s="74"/>
      <c r="E8" s="274">
        <f>((('[1]TITAN 600'!S8*'[1]MARK UP FOR RETAIL'!$D$9)*'[1]MARK UP FOR RETAIL'!$D$11)*'[1]MARK UP FOR RETAIL'!$D$5)+'[1]MARK UP FOR RETAIL'!$G$5</f>
        <v>1670.2200000000003</v>
      </c>
      <c r="F8" s="275"/>
      <c r="G8" s="73">
        <f>((('[1]TITAN 600'!U8*'[1]MARK UP FOR RETAIL'!$D$9)*'[1]MARK UP FOR RETAIL'!$D$11)*'[1]MARK UP FOR RETAIL'!$D$5)+'[1]MARK UP FOR RETAIL'!$G$5</f>
        <v>2122.2000000000003</v>
      </c>
      <c r="H8" s="73">
        <f>('[1]TITAN 600'!V8*'[1]MARK UP FOR RETAIL'!$D$11)*'[1]MARK UP FOR RETAIL'!$D$5</f>
        <v>413.1</v>
      </c>
      <c r="I8" s="183"/>
      <c r="J8" s="73">
        <f>('[1]TITAN 600'!X8*'[1]MARK UP FOR RETAIL'!$D$11)*'[1]MARK UP FOR RETAIL'!$D$5</f>
        <v>729</v>
      </c>
      <c r="K8" s="73">
        <f>('[1]TITAN 600'!Y8*'[1]MARK UP FOR RETAIL'!$D$11)*'[1]MARK UP FOR RETAIL'!$D$5</f>
        <v>808.38</v>
      </c>
    </row>
    <row r="9" spans="1:11" ht="15.75" x14ac:dyDescent="0.25">
      <c r="A9" s="236" t="s">
        <v>85</v>
      </c>
      <c r="B9" s="182">
        <v>2</v>
      </c>
      <c r="C9" s="182">
        <v>1</v>
      </c>
      <c r="D9" s="74"/>
      <c r="E9" s="274">
        <f>((('[1]TITAN 600'!S9*'[1]MARK UP FOR RETAIL'!$D$9)*'[1]MARK UP FOR RETAIL'!$D$11)*'[1]MARK UP FOR RETAIL'!$D$5)+'[1]MARK UP FOR RETAIL'!$G$5</f>
        <v>1906.74</v>
      </c>
      <c r="F9" s="275"/>
      <c r="G9" s="73">
        <f>((('[1]TITAN 600'!U9*'[1]MARK UP FOR RETAIL'!$D$9)*'[1]MARK UP FOR RETAIL'!$D$11)*'[1]MARK UP FOR RETAIL'!$D$5)+'[1]MARK UP FOR RETAIL'!$G$5</f>
        <v>2425.14</v>
      </c>
      <c r="H9" s="73">
        <f>('[1]TITAN 600'!V9*'[1]MARK UP FOR RETAIL'!$D$11)*'[1]MARK UP FOR RETAIL'!$D$5</f>
        <v>476.28000000000003</v>
      </c>
      <c r="I9" s="183"/>
      <c r="J9" s="73">
        <f>('[1]TITAN 600'!X9*'[1]MARK UP FOR RETAIL'!$D$11)*'[1]MARK UP FOR RETAIL'!$D$5</f>
        <v>803.52</v>
      </c>
      <c r="K9" s="73">
        <f>('[1]TITAN 600'!Y9*'[1]MARK UP FOR RETAIL'!$D$11)*'[1]MARK UP FOR RETAIL'!$D$5</f>
        <v>891.00000000000011</v>
      </c>
    </row>
    <row r="10" spans="1:11" ht="15.75" x14ac:dyDescent="0.25">
      <c r="A10" s="236" t="s">
        <v>86</v>
      </c>
      <c r="B10" s="182">
        <v>2</v>
      </c>
      <c r="C10" s="182">
        <v>1</v>
      </c>
      <c r="D10" s="74"/>
      <c r="E10" s="274">
        <f>((('[1]TITAN 600'!S10*'[1]MARK UP FOR RETAIL'!$D$9)*'[1]MARK UP FOR RETAIL'!$D$11)*'[1]MARK UP FOR RETAIL'!$D$5)+'[1]MARK UP FOR RETAIL'!$G$5</f>
        <v>2127.06</v>
      </c>
      <c r="F10" s="275"/>
      <c r="G10" s="73">
        <f>((('[1]TITAN 600'!U10*'[1]MARK UP FOR RETAIL'!$D$9)*'[1]MARK UP FOR RETAIL'!$D$11)*'[1]MARK UP FOR RETAIL'!$D$5)+'[1]MARK UP FOR RETAIL'!$G$5</f>
        <v>2703.78</v>
      </c>
      <c r="H10" s="73">
        <f>('[1]TITAN 600'!V10*'[1]MARK UP FOR RETAIL'!$D$11)*'[1]MARK UP FOR RETAIL'!$D$5</f>
        <v>542.70000000000005</v>
      </c>
      <c r="I10" s="183"/>
      <c r="J10" s="73">
        <f>('[1]TITAN 600'!X10*'[1]MARK UP FOR RETAIL'!$D$11)*'[1]MARK UP FOR RETAIL'!$D$5</f>
        <v>871.56000000000006</v>
      </c>
      <c r="K10" s="73">
        <f>('[1]TITAN 600'!Y10*'[1]MARK UP FOR RETAIL'!$D$11)*'[1]MARK UP FOR RETAIL'!$D$5</f>
        <v>968.7600000000001</v>
      </c>
    </row>
    <row r="11" spans="1:11" ht="15.75" x14ac:dyDescent="0.25">
      <c r="A11" s="236" t="s">
        <v>87</v>
      </c>
      <c r="B11" s="182">
        <v>4</v>
      </c>
      <c r="C11" s="182">
        <v>1</v>
      </c>
      <c r="D11" s="74"/>
      <c r="E11" s="274">
        <f>((('[1]TITAN 600'!S11*'[1]MARK UP FOR RETAIL'!$D$9)*'[1]MARK UP FOR RETAIL'!$D$11)*'[1]MARK UP FOR RETAIL'!$D$5)+'[1]MARK UP FOR RETAIL'!$G$5</f>
        <v>2426.7600000000002</v>
      </c>
      <c r="F11" s="275"/>
      <c r="G11" s="73">
        <f>((('[1]TITAN 600'!U11*'[1]MARK UP FOR RETAIL'!$D$9)*'[1]MARK UP FOR RETAIL'!$D$11)*'[1]MARK UP FOR RETAIL'!$D$5)+'[1]MARK UP FOR RETAIL'!$G$5</f>
        <v>3079.62</v>
      </c>
      <c r="H11" s="73">
        <f>('[1]TITAN 600'!V11*'[1]MARK UP FOR RETAIL'!$D$11)*'[1]MARK UP FOR RETAIL'!$D$5</f>
        <v>604.26</v>
      </c>
      <c r="I11" s="183"/>
      <c r="J11" s="73">
        <f>('[1]TITAN 600'!X11*'[1]MARK UP FOR RETAIL'!$D$11)*'[1]MARK UP FOR RETAIL'!$D$5</f>
        <v>1004.4000000000001</v>
      </c>
      <c r="K11" s="73">
        <f>('[1]TITAN 600'!Y11*'[1]MARK UP FOR RETAIL'!$D$11)*'[1]MARK UP FOR RETAIL'!$D$5</f>
        <v>1112.94</v>
      </c>
    </row>
    <row r="12" spans="1:11" ht="15.75" x14ac:dyDescent="0.25">
      <c r="A12" s="236" t="s">
        <v>88</v>
      </c>
      <c r="B12" s="182">
        <v>4</v>
      </c>
      <c r="C12" s="182">
        <v>1</v>
      </c>
      <c r="D12" s="74"/>
      <c r="E12" s="274">
        <f>((('[1]TITAN 600'!S12*'[1]MARK UP FOR RETAIL'!$D$9)*'[1]MARK UP FOR RETAIL'!$D$11)*'[1]MARK UP FOR RETAIL'!$D$5)+'[1]MARK UP FOR RETAIL'!$G$5</f>
        <v>2663.28</v>
      </c>
      <c r="F12" s="275"/>
      <c r="G12" s="73">
        <f>((('[1]TITAN 600'!U12*'[1]MARK UP FOR RETAIL'!$D$9)*'[1]MARK UP FOR RETAIL'!$D$11)*'[1]MARK UP FOR RETAIL'!$D$5)+'[1]MARK UP FOR RETAIL'!$G$5</f>
        <v>3380.9400000000005</v>
      </c>
      <c r="H12" s="73">
        <f>('[1]TITAN 600'!V12*'[1]MARK UP FOR RETAIL'!$D$11)*'[1]MARK UP FOR RETAIL'!$D$5</f>
        <v>667.44</v>
      </c>
      <c r="I12" s="183"/>
      <c r="J12" s="73">
        <f>('[1]TITAN 600'!X12*'[1]MARK UP FOR RETAIL'!$D$11)*'[1]MARK UP FOR RETAIL'!$D$5</f>
        <v>1083.78</v>
      </c>
      <c r="K12" s="73">
        <f>('[1]TITAN 600'!Y12*'[1]MARK UP FOR RETAIL'!$D$11)*'[1]MARK UP FOR RETAIL'!$D$5</f>
        <v>1203.6600000000001</v>
      </c>
    </row>
    <row r="13" spans="1:11" ht="15.75" x14ac:dyDescent="0.25">
      <c r="A13" s="236" t="s">
        <v>89</v>
      </c>
      <c r="B13" s="182">
        <v>6</v>
      </c>
      <c r="C13" s="182">
        <v>1</v>
      </c>
      <c r="D13" s="74"/>
      <c r="E13" s="274">
        <f>((('[1]TITAN 600'!S13*'[1]MARK UP FOR RETAIL'!$D$9)*'[1]MARK UP FOR RETAIL'!$D$11)*'[1]MARK UP FOR RETAIL'!$D$5)+'[1]MARK UP FOR RETAIL'!$G$5</f>
        <v>2946.7799999999997</v>
      </c>
      <c r="F13" s="275"/>
      <c r="G13" s="73">
        <f>((('[1]TITAN 600'!U13*'[1]MARK UP FOR RETAIL'!$D$9)*'[1]MARK UP FOR RETAIL'!$D$11)*'[1]MARK UP FOR RETAIL'!$D$5)+'[1]MARK UP FOR RETAIL'!$G$5</f>
        <v>3742.2000000000003</v>
      </c>
      <c r="H13" s="73">
        <f>('[1]TITAN 600'!V13*'[1]MARK UP FOR RETAIL'!$D$11)*'[1]MARK UP FOR RETAIL'!$D$5</f>
        <v>732.24</v>
      </c>
      <c r="I13" s="183"/>
      <c r="J13" s="73">
        <f>('[1]TITAN 600'!X13*'[1]MARK UP FOR RETAIL'!$D$11)*'[1]MARK UP FOR RETAIL'!$D$5</f>
        <v>1184.22</v>
      </c>
      <c r="K13" s="73">
        <f>('[1]TITAN 600'!Y13*'[1]MARK UP FOR RETAIL'!$D$11)*'[1]MARK UP FOR RETAIL'!$D$5</f>
        <v>1317.06</v>
      </c>
    </row>
    <row r="14" spans="1:11" ht="15.75" x14ac:dyDescent="0.25">
      <c r="A14" s="236" t="s">
        <v>90</v>
      </c>
      <c r="B14" s="182">
        <v>6</v>
      </c>
      <c r="C14" s="182">
        <v>1</v>
      </c>
      <c r="D14" s="74"/>
      <c r="E14" s="274">
        <f>((('[1]TITAN 600'!S14*'[1]MARK UP FOR RETAIL'!$D$9)*'[1]MARK UP FOR RETAIL'!$D$11)*'[1]MARK UP FOR RETAIL'!$D$5)+'[1]MARK UP FOR RETAIL'!$G$5</f>
        <v>3176.82</v>
      </c>
      <c r="F14" s="275"/>
      <c r="G14" s="73">
        <f>((('[1]TITAN 600'!U14*'[1]MARK UP FOR RETAIL'!$D$9)*'[1]MARK UP FOR RETAIL'!$D$11)*'[1]MARK UP FOR RETAIL'!$D$5)+'[1]MARK UP FOR RETAIL'!$G$5</f>
        <v>4030.56</v>
      </c>
      <c r="H14" s="73">
        <f>('[1]TITAN 600'!V14*'[1]MARK UP FOR RETAIL'!$D$11)*'[1]MARK UP FOR RETAIL'!$D$5</f>
        <v>800.28</v>
      </c>
      <c r="I14" s="183"/>
      <c r="J14" s="73">
        <f>('[1]TITAN 600'!X14*'[1]MARK UP FOR RETAIL'!$D$11)*'[1]MARK UP FOR RETAIL'!$D$5</f>
        <v>1261.98</v>
      </c>
      <c r="K14" s="73">
        <f>('[1]TITAN 600'!Y14*'[1]MARK UP FOR RETAIL'!$D$11)*'[1]MARK UP FOR RETAIL'!$D$5</f>
        <v>1404.54</v>
      </c>
    </row>
    <row r="15" spans="1:11" ht="15.75" x14ac:dyDescent="0.25">
      <c r="A15" s="328" t="s">
        <v>99</v>
      </c>
      <c r="B15" s="329"/>
      <c r="C15" s="330"/>
      <c r="D15" s="76"/>
      <c r="E15" s="331">
        <f>((('[1]TITAN 600'!S15*'[1]MARK UP FOR RETAIL'!$D$9)*'[1]MARK UP FOR RETAIL'!$D$11)*'[1]MARK UP FOR RETAIL'!$D$5)</f>
        <v>270.54000000000002</v>
      </c>
      <c r="F15" s="332"/>
      <c r="G15" s="333">
        <f>((('[1]TITAN 600'!U15*'[1]MARK UP FOR RETAIL'!$D$9)*'[1]MARK UP FOR RETAIL'!$D$11)*'[1]MARK UP FOR RETAIL'!$D$5)</f>
        <v>270.54000000000002</v>
      </c>
      <c r="H15" s="333" t="s">
        <v>25</v>
      </c>
      <c r="I15" s="183"/>
      <c r="J15" s="73">
        <f>('[1]TITAN 600'!X15*'[1]MARK UP FOR RETAIL'!$D$11)*'[1]MARK UP FOR RETAIL'!$D$5</f>
        <v>131.22</v>
      </c>
      <c r="K15" s="73">
        <f>('[1]TITAN 600'!Y15*'[1]MARK UP FOR RETAIL'!$D$11)*'[1]MARK UP FOR RETAIL'!$D$5</f>
        <v>144.18</v>
      </c>
    </row>
    <row r="16" spans="1:11" ht="15.75" x14ac:dyDescent="0.25">
      <c r="A16" s="334" t="s">
        <v>96</v>
      </c>
      <c r="B16" s="334"/>
      <c r="C16" s="334"/>
      <c r="D16" s="334"/>
      <c r="E16" s="331">
        <f>(('[1]TITAN 600'!S16*'[1]MARK UP FOR RETAIL'!$D$9)*'[1]MARK UP FOR RETAIL'!$D$11)*'[1]MARK UP FOR RETAIL'!$D$5</f>
        <v>439.02000000000004</v>
      </c>
      <c r="F16" s="335"/>
      <c r="G16" s="333">
        <f>((('[1]TITAN 600'!U16*'[1]MARK UP FOR RETAIL'!$D$9)*'[1]MARK UP FOR RETAIL'!$D$11)*'[1]MARK UP FOR RETAIL'!$D$5)</f>
        <v>453.6</v>
      </c>
      <c r="H16" s="73">
        <f>('[1]TITAN 600'!V16*'[1]MARK UP FOR RETAIL'!$D$11)*'[1]MARK UP FOR RETAIL'!$D$5</f>
        <v>63.18</v>
      </c>
      <c r="I16" s="183"/>
      <c r="J16" s="73">
        <f>('[1]TITAN 600'!X16*'[1]MARK UP FOR RETAIL'!$D$11)*'[1]MARK UP FOR RETAIL'!$D$5</f>
        <v>200.88</v>
      </c>
      <c r="K16" s="73">
        <f>('[1]TITAN 600'!Y16*'[1]MARK UP FOR RETAIL'!$D$11)*'[1]MARK UP FOR RETAIL'!$D$5</f>
        <v>220.32</v>
      </c>
    </row>
    <row r="17" spans="1:11" ht="15.75" x14ac:dyDescent="0.25">
      <c r="A17" s="336" t="s">
        <v>26</v>
      </c>
      <c r="B17" s="337"/>
      <c r="C17" s="337"/>
      <c r="D17" s="338"/>
      <c r="E17" s="331">
        <f>((('[1]TITAN 600'!S17*'[1]MARK UP FOR RETAIL'!$D$10)*'[1]MARK UP FOR RETAIL'!$D$11)*'[1]MARK UP FOR RETAIL'!$D$7)</f>
        <v>37.26</v>
      </c>
      <c r="F17" s="332"/>
      <c r="G17" s="335"/>
      <c r="H17" s="333" t="s">
        <v>25</v>
      </c>
      <c r="I17" s="339"/>
      <c r="J17" s="73">
        <f>('[1]TITAN 600'!X17*'[1]MARK UP FOR RETAIL'!$D$11)*'[1]MARK UP FOR RETAIL'!$D$5</f>
        <v>25.92</v>
      </c>
      <c r="K17" s="73">
        <f>('[1]TITAN 600'!Y17*'[1]MARK UP FOR RETAIL'!$D$11)*'[1]MARK UP FOR RETAIL'!$D$5</f>
        <v>30.780000000000005</v>
      </c>
    </row>
    <row r="18" spans="1:11" ht="15.75" x14ac:dyDescent="0.25">
      <c r="A18" s="340" t="s">
        <v>27</v>
      </c>
      <c r="B18" s="341"/>
      <c r="C18" s="341"/>
      <c r="D18" s="342"/>
      <c r="E18" s="343">
        <f>(('[1]TITAN 600'!S18*'[1]MARK UP FOR RETAIL'!$D$9)*'[1]MARK UP FOR RETAIL'!$D$11)*'[1]MARK UP FOR RETAIL'!$D$5</f>
        <v>-89.100000000000009</v>
      </c>
      <c r="F18" s="344"/>
      <c r="G18" s="89">
        <f>('[1]TITAN 600'!U18*'[1]MARK UP FOR RETAIL'!$D$11)*'[1]MARK UP FOR RETAIL'!$D$5</f>
        <v>-95.58</v>
      </c>
      <c r="H18" s="345"/>
      <c r="I18" s="346"/>
      <c r="J18" s="89">
        <f>('[1]TITAN 600'!X18*'[1]MARK UP FOR RETAIL'!$D$11)*'[1]MARK UP FOR RETAIL'!$D$5</f>
        <v>-24.3</v>
      </c>
      <c r="K18" s="89">
        <f>('[1]TITAN 600'!Y18*'[1]MARK UP FOR RETAIL'!$D$11)*'[1]MARK UP FOR RETAIL'!$D$5</f>
        <v>-40.5</v>
      </c>
    </row>
    <row r="22" spans="1:11" ht="15.75" thickBot="1" x14ac:dyDescent="0.3"/>
    <row r="23" spans="1:11" ht="15" customHeight="1" x14ac:dyDescent="0.25">
      <c r="A23" s="237" t="s">
        <v>125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9"/>
    </row>
    <row r="24" spans="1:11" ht="15" customHeight="1" x14ac:dyDescent="0.25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2"/>
    </row>
    <row r="25" spans="1:11" ht="20.25" x14ac:dyDescent="0.25">
      <c r="A25" s="103" t="s">
        <v>29</v>
      </c>
      <c r="B25" s="104"/>
      <c r="C25" s="104"/>
      <c r="D25" s="104"/>
      <c r="E25" s="104"/>
      <c r="F25" s="302"/>
      <c r="G25" s="106" t="s">
        <v>30</v>
      </c>
      <c r="H25" s="106"/>
      <c r="I25" s="106"/>
      <c r="J25" s="106"/>
      <c r="K25" s="107"/>
    </row>
    <row r="26" spans="1:11" ht="20.25" x14ac:dyDescent="0.25">
      <c r="A26" s="103"/>
      <c r="B26" s="104"/>
      <c r="C26" s="104"/>
      <c r="D26" s="104"/>
      <c r="E26" s="104"/>
      <c r="F26" s="302"/>
      <c r="G26" s="106"/>
      <c r="H26" s="106"/>
      <c r="I26" s="106"/>
      <c r="J26" s="106"/>
      <c r="K26" s="107"/>
    </row>
    <row r="27" spans="1:11" ht="15.75" x14ac:dyDescent="0.25">
      <c r="A27" s="347" t="s">
        <v>126</v>
      </c>
      <c r="B27" s="109"/>
      <c r="C27" s="109"/>
      <c r="D27" s="110"/>
      <c r="E27" s="303"/>
      <c r="F27" s="303"/>
      <c r="G27" s="303" t="s">
        <v>32</v>
      </c>
      <c r="H27" s="110"/>
      <c r="I27" s="110"/>
      <c r="J27" s="110"/>
      <c r="K27" s="348"/>
    </row>
    <row r="28" spans="1:11" ht="15.75" x14ac:dyDescent="0.25">
      <c r="A28" s="347" t="s">
        <v>33</v>
      </c>
      <c r="B28" s="109"/>
      <c r="C28" s="109"/>
      <c r="D28" s="349"/>
      <c r="E28" s="350"/>
      <c r="F28" s="303"/>
      <c r="G28" s="303" t="s">
        <v>76</v>
      </c>
      <c r="H28" s="110"/>
      <c r="I28" s="110"/>
      <c r="J28" s="110"/>
      <c r="K28" s="351"/>
    </row>
    <row r="29" spans="1:11" ht="15.75" x14ac:dyDescent="0.25">
      <c r="A29" s="347" t="s">
        <v>35</v>
      </c>
      <c r="B29" s="109"/>
      <c r="C29" s="109"/>
      <c r="D29" s="350"/>
      <c r="E29" s="350"/>
      <c r="F29" s="303"/>
      <c r="G29" s="303" t="s">
        <v>117</v>
      </c>
      <c r="H29" s="110"/>
      <c r="I29" s="110"/>
      <c r="J29" s="110"/>
      <c r="K29" s="351"/>
    </row>
    <row r="30" spans="1:11" ht="15.75" x14ac:dyDescent="0.25">
      <c r="A30" s="347" t="s">
        <v>127</v>
      </c>
      <c r="B30" s="109"/>
      <c r="C30" s="109"/>
      <c r="D30" s="350"/>
      <c r="E30" s="350"/>
      <c r="F30" s="303"/>
      <c r="G30" s="303" t="s">
        <v>39</v>
      </c>
      <c r="H30" s="110"/>
      <c r="I30" s="110"/>
      <c r="J30" s="110"/>
      <c r="K30" s="351"/>
    </row>
    <row r="31" spans="1:11" ht="15.75" x14ac:dyDescent="0.25">
      <c r="A31" s="347" t="s">
        <v>61</v>
      </c>
      <c r="B31" s="109"/>
      <c r="C31" s="109"/>
      <c r="D31" s="350"/>
      <c r="E31" s="350"/>
      <c r="F31" s="303"/>
      <c r="G31" s="303" t="s">
        <v>40</v>
      </c>
      <c r="H31" s="110"/>
      <c r="I31" s="110"/>
      <c r="J31" s="110"/>
      <c r="K31" s="351"/>
    </row>
    <row r="32" spans="1:11" ht="15.75" x14ac:dyDescent="0.25">
      <c r="A32" s="352" t="s">
        <v>128</v>
      </c>
      <c r="B32" s="109"/>
      <c r="C32" s="109"/>
      <c r="D32" s="350"/>
      <c r="E32" s="350"/>
      <c r="F32" s="303"/>
      <c r="G32" s="303" t="s">
        <v>41</v>
      </c>
      <c r="H32" s="110"/>
      <c r="I32" s="110"/>
      <c r="J32" s="110"/>
      <c r="K32" s="351"/>
    </row>
    <row r="33" spans="1:11" ht="16.5" thickBot="1" x14ac:dyDescent="0.3">
      <c r="A33" s="347" t="s">
        <v>129</v>
      </c>
      <c r="B33" s="109"/>
      <c r="C33" s="109"/>
      <c r="D33" s="110"/>
      <c r="E33" s="110"/>
      <c r="F33" s="303"/>
      <c r="G33" s="303"/>
      <c r="H33" s="110"/>
      <c r="I33" s="110"/>
      <c r="J33" s="110"/>
      <c r="K33" s="351"/>
    </row>
    <row r="34" spans="1:11" ht="20.25" x14ac:dyDescent="0.3">
      <c r="A34" s="117"/>
      <c r="B34" s="109"/>
      <c r="C34" s="109"/>
      <c r="D34" s="110"/>
      <c r="E34" s="110"/>
      <c r="F34" s="110"/>
      <c r="G34" s="243" t="s">
        <v>42</v>
      </c>
      <c r="H34" s="244"/>
      <c r="I34" s="244"/>
      <c r="J34" s="244"/>
      <c r="K34" s="245"/>
    </row>
    <row r="35" spans="1:11" ht="15" customHeight="1" thickBot="1" x14ac:dyDescent="0.3">
      <c r="A35" s="122"/>
      <c r="B35" s="109"/>
      <c r="C35" s="109"/>
      <c r="D35" s="110"/>
      <c r="E35" s="110"/>
      <c r="F35" s="110"/>
      <c r="G35" s="246"/>
      <c r="H35" s="247"/>
      <c r="I35" s="247"/>
      <c r="J35" s="247"/>
      <c r="K35" s="248"/>
    </row>
    <row r="36" spans="1:11" ht="47.25" x14ac:dyDescent="0.25">
      <c r="A36" s="126" t="s">
        <v>43</v>
      </c>
      <c r="B36" s="129" t="s">
        <v>130</v>
      </c>
      <c r="C36" s="129" t="s">
        <v>122</v>
      </c>
      <c r="D36" s="129" t="s">
        <v>6</v>
      </c>
      <c r="E36" s="130" t="s">
        <v>131</v>
      </c>
      <c r="F36" s="110"/>
      <c r="G36" s="353" t="s">
        <v>12</v>
      </c>
      <c r="H36" s="354"/>
      <c r="I36" s="354"/>
      <c r="J36" s="354" t="s">
        <v>13</v>
      </c>
      <c r="K36" s="355"/>
    </row>
    <row r="37" spans="1:11" ht="15.75" x14ac:dyDescent="0.25">
      <c r="A37" s="252" t="s">
        <v>106</v>
      </c>
      <c r="B37" s="182">
        <v>1</v>
      </c>
      <c r="C37" s="182">
        <v>1</v>
      </c>
      <c r="D37" s="168" t="s">
        <v>14</v>
      </c>
      <c r="E37" s="356">
        <f>((('[1]TITAN 600'!S37*'[1]MARK UP FOR RETAIL'!$D$14)*'[1]MARK UP FOR RETAIL'!$D$11)*'[1]MARK UP FOR RETAIL'!$D$5)+'[1]MARK UP FOR RETAIL'!$G$5</f>
        <v>1670.2200000000003</v>
      </c>
      <c r="F37" s="357"/>
      <c r="G37" s="316">
        <f>(('[1]TITAN 600'!U37*'[1]MARK UP FOR RETAIL'!$D$14)*'[1]MARK UP FOR RETAIL'!$D$11)*'[1]MARK UP FOR RETAIL'!$D$5</f>
        <v>737.1</v>
      </c>
      <c r="H37" s="317"/>
      <c r="I37" s="317"/>
      <c r="J37" s="317">
        <f>(('[1]TITAN 600'!X37*'[1]MARK UP FOR RETAIL'!$D$14)*'[1]MARK UP FOR RETAIL'!$D$11)*'[1]MARK UP FOR RETAIL'!$D$5</f>
        <v>818.1</v>
      </c>
      <c r="K37" s="318"/>
    </row>
    <row r="38" spans="1:11" ht="15.75" x14ac:dyDescent="0.25">
      <c r="A38" s="252" t="s">
        <v>84</v>
      </c>
      <c r="B38" s="182">
        <v>2</v>
      </c>
      <c r="C38" s="182">
        <v>1</v>
      </c>
      <c r="D38" s="218"/>
      <c r="E38" s="356">
        <f>((('[1]TITAN 600'!S38*'[1]MARK UP FOR RETAIL'!$D$14)*'[1]MARK UP FOR RETAIL'!$D$11)*'[1]MARK UP FOR RETAIL'!$D$5)+'[1]MARK UP FOR RETAIL'!$G$5</f>
        <v>1974.78</v>
      </c>
      <c r="F38" s="357"/>
      <c r="G38" s="316">
        <f>(('[1]TITAN 600'!U38*'[1]MARK UP FOR RETAIL'!$D$14)*'[1]MARK UP FOR RETAIL'!$D$11)*'[1]MARK UP FOR RETAIL'!$D$5</f>
        <v>866.7</v>
      </c>
      <c r="H38" s="317"/>
      <c r="I38" s="317"/>
      <c r="J38" s="317">
        <f>(('[1]TITAN 600'!X38*'[1]MARK UP FOR RETAIL'!$D$14)*'[1]MARK UP FOR RETAIL'!$D$11)*'[1]MARK UP FOR RETAIL'!$D$5</f>
        <v>965.52</v>
      </c>
      <c r="K38" s="318"/>
    </row>
    <row r="39" spans="1:11" ht="15.75" x14ac:dyDescent="0.25">
      <c r="A39" s="252" t="s">
        <v>85</v>
      </c>
      <c r="B39" s="182">
        <v>2</v>
      </c>
      <c r="C39" s="182">
        <v>1</v>
      </c>
      <c r="D39" s="218"/>
      <c r="E39" s="356">
        <f>((('[1]TITAN 600'!S39*'[1]MARK UP FOR RETAIL'!$D$14)*'[1]MARK UP FOR RETAIL'!$D$11)*'[1]MARK UP FOR RETAIL'!$D$5)+'[1]MARK UP FOR RETAIL'!$G$5</f>
        <v>2261.5200000000004</v>
      </c>
      <c r="F39" s="357"/>
      <c r="G39" s="316">
        <f>(('[1]TITAN 600'!U39*'[1]MARK UP FOR RETAIL'!$D$14)*'[1]MARK UP FOR RETAIL'!$D$11)*'[1]MARK UP FOR RETAIL'!$D$5</f>
        <v>983.34</v>
      </c>
      <c r="H39" s="317"/>
      <c r="I39" s="317"/>
      <c r="J39" s="317">
        <f>(('[1]TITAN 600'!X39*'[1]MARK UP FOR RETAIL'!$D$14)*'[1]MARK UP FOR RETAIL'!$D$11)*'[1]MARK UP FOR RETAIL'!$D$5</f>
        <v>1095.1199999999999</v>
      </c>
      <c r="K39" s="318"/>
    </row>
    <row r="40" spans="1:11" ht="15.75" x14ac:dyDescent="0.25">
      <c r="A40" s="252" t="s">
        <v>86</v>
      </c>
      <c r="B40" s="182">
        <v>2</v>
      </c>
      <c r="C40" s="182">
        <v>1</v>
      </c>
      <c r="D40" s="218"/>
      <c r="E40" s="356">
        <f>((('[1]TITAN 600'!S40*'[1]MARK UP FOR RETAIL'!$D$14)*'[1]MARK UP FOR RETAIL'!$D$11)*'[1]MARK UP FOR RETAIL'!$D$5)+'[1]MARK UP FOR RETAIL'!$G$5</f>
        <v>2515.86</v>
      </c>
      <c r="F40" s="357"/>
      <c r="G40" s="316">
        <f>(('[1]TITAN 600'!U40*'[1]MARK UP FOR RETAIL'!$D$14)*'[1]MARK UP FOR RETAIL'!$D$11)*'[1]MARK UP FOR RETAIL'!$D$5</f>
        <v>1080.54</v>
      </c>
      <c r="H40" s="317"/>
      <c r="I40" s="317"/>
      <c r="J40" s="317">
        <f>(('[1]TITAN 600'!X40*'[1]MARK UP FOR RETAIL'!$D$14)*'[1]MARK UP FOR RETAIL'!$D$11)*'[1]MARK UP FOR RETAIL'!$D$5</f>
        <v>1202.04</v>
      </c>
      <c r="K40" s="318"/>
    </row>
    <row r="41" spans="1:11" ht="16.5" thickBot="1" x14ac:dyDescent="0.3">
      <c r="A41" s="253" t="s">
        <v>87</v>
      </c>
      <c r="B41" s="319">
        <v>4</v>
      </c>
      <c r="C41" s="319">
        <v>1</v>
      </c>
      <c r="D41" s="220"/>
      <c r="E41" s="358">
        <f>((('[1]TITAN 600'!S41*'[1]MARK UP FOR RETAIL'!$D$14)*'[1]MARK UP FOR RETAIL'!$D$11)*'[1]MARK UP FOR RETAIL'!$D$5)+'[1]MARK UP FOR RETAIL'!$G$5</f>
        <v>2857.68</v>
      </c>
      <c r="F41" s="359"/>
      <c r="G41" s="322">
        <f>(('[1]TITAN 600'!U41*'[1]MARK UP FOR RETAIL'!$D$14)*'[1]MARK UP FOR RETAIL'!$D$11)*'[1]MARK UP FOR RETAIL'!$D$5</f>
        <v>1249.02</v>
      </c>
      <c r="H41" s="323"/>
      <c r="I41" s="323"/>
      <c r="J41" s="323">
        <f>(('[1]TITAN 600'!X41*'[1]MARK UP FOR RETAIL'!$D$14)*'[1]MARK UP FOR RETAIL'!$D$11)*'[1]MARK UP FOR RETAIL'!$D$5</f>
        <v>1386.7200000000003</v>
      </c>
      <c r="K41" s="324"/>
    </row>
  </sheetData>
  <mergeCells count="41">
    <mergeCell ref="E3:G5"/>
    <mergeCell ref="E9:F9"/>
    <mergeCell ref="E10:F10"/>
    <mergeCell ref="E11:F11"/>
    <mergeCell ref="A1:K1"/>
    <mergeCell ref="A3:D5"/>
    <mergeCell ref="J4:K5"/>
    <mergeCell ref="E6:F6"/>
    <mergeCell ref="E14:F14"/>
    <mergeCell ref="I6:I16"/>
    <mergeCell ref="D7:D15"/>
    <mergeCell ref="E7:F7"/>
    <mergeCell ref="E8:F8"/>
    <mergeCell ref="E13:F13"/>
    <mergeCell ref="E12:F12"/>
    <mergeCell ref="A18:D18"/>
    <mergeCell ref="E18:F18"/>
    <mergeCell ref="A23:K24"/>
    <mergeCell ref="A25:E26"/>
    <mergeCell ref="J37:K37"/>
    <mergeCell ref="D28:E32"/>
    <mergeCell ref="G25:K26"/>
    <mergeCell ref="G34:K35"/>
    <mergeCell ref="G37:I37"/>
    <mergeCell ref="A15:C15"/>
    <mergeCell ref="A16:D16"/>
    <mergeCell ref="E16:F16"/>
    <mergeCell ref="A17:D17"/>
    <mergeCell ref="E17:G17"/>
    <mergeCell ref="E15:F15"/>
    <mergeCell ref="J41:K41"/>
    <mergeCell ref="G36:I36"/>
    <mergeCell ref="J36:K36"/>
    <mergeCell ref="D37:D41"/>
    <mergeCell ref="G40:I40"/>
    <mergeCell ref="J40:K40"/>
    <mergeCell ref="G38:I38"/>
    <mergeCell ref="J38:K38"/>
    <mergeCell ref="G39:I39"/>
    <mergeCell ref="J39:K39"/>
    <mergeCell ref="G41:I4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sqref="A1:I35"/>
    </sheetView>
  </sheetViews>
  <sheetFormatPr defaultRowHeight="15" x14ac:dyDescent="0.25"/>
  <cols>
    <col min="6" max="6" width="11" customWidth="1"/>
  </cols>
  <sheetData>
    <row r="1" spans="1:9" ht="37.5" x14ac:dyDescent="0.25">
      <c r="A1" s="21" t="s">
        <v>132</v>
      </c>
      <c r="B1" s="22"/>
      <c r="C1" s="22"/>
      <c r="D1" s="22"/>
      <c r="E1" s="22"/>
      <c r="F1" s="22"/>
      <c r="G1" s="22"/>
      <c r="H1" s="22"/>
      <c r="I1" s="23"/>
    </row>
    <row r="2" spans="1:9" ht="19.5" x14ac:dyDescent="0.25">
      <c r="A2" s="360"/>
      <c r="B2" s="361"/>
      <c r="C2" s="361"/>
      <c r="D2" s="361"/>
      <c r="E2" s="176"/>
      <c r="F2" s="176"/>
      <c r="G2" s="176"/>
      <c r="H2" s="176"/>
      <c r="I2" s="176"/>
    </row>
    <row r="3" spans="1:9" ht="15" customHeight="1" x14ac:dyDescent="0.25">
      <c r="A3" s="226" t="s">
        <v>1</v>
      </c>
      <c r="B3" s="226"/>
      <c r="C3" s="226"/>
      <c r="D3" s="226"/>
      <c r="E3" s="176"/>
      <c r="F3" s="176"/>
      <c r="G3" s="176"/>
      <c r="H3" s="176"/>
      <c r="I3" s="176"/>
    </row>
    <row r="4" spans="1:9" ht="15" customHeight="1" x14ac:dyDescent="0.25">
      <c r="A4" s="226"/>
      <c r="B4" s="226"/>
      <c r="C4" s="226"/>
      <c r="D4" s="226"/>
      <c r="E4" s="174" t="s">
        <v>50</v>
      </c>
      <c r="F4" s="175"/>
      <c r="G4" s="176"/>
      <c r="H4" s="177" t="s">
        <v>3</v>
      </c>
      <c r="I4" s="177"/>
    </row>
    <row r="5" spans="1:9" ht="15" customHeight="1" x14ac:dyDescent="0.25">
      <c r="A5" s="362"/>
      <c r="B5" s="362"/>
      <c r="C5" s="362"/>
      <c r="D5" s="362"/>
      <c r="E5" s="178"/>
      <c r="F5" s="179"/>
      <c r="G5" s="53"/>
      <c r="H5" s="59"/>
      <c r="I5" s="59"/>
    </row>
    <row r="6" spans="1:9" ht="51" x14ac:dyDescent="0.25">
      <c r="A6" s="60" t="s">
        <v>43</v>
      </c>
      <c r="B6" s="63" t="s">
        <v>51</v>
      </c>
      <c r="C6" s="63" t="s">
        <v>52</v>
      </c>
      <c r="D6" s="63" t="s">
        <v>6</v>
      </c>
      <c r="E6" s="63" t="s">
        <v>53</v>
      </c>
      <c r="F6" s="63" t="s">
        <v>54</v>
      </c>
      <c r="G6" s="363"/>
      <c r="H6" s="273" t="s">
        <v>12</v>
      </c>
      <c r="I6" s="273" t="s">
        <v>13</v>
      </c>
    </row>
    <row r="7" spans="1:9" ht="15.75" x14ac:dyDescent="0.25">
      <c r="A7" s="236" t="s">
        <v>84</v>
      </c>
      <c r="B7" s="182">
        <v>2</v>
      </c>
      <c r="C7" s="182">
        <v>1</v>
      </c>
      <c r="D7" s="168" t="s">
        <v>55</v>
      </c>
      <c r="E7" s="73">
        <f>((('[1]THE EDGE 600'!P7*'[1]MARK UP FOR RETAIL'!$D$11)*'[1]MARK UP FOR RETAIL'!$D$9)*'[1]MARK UP FOR RETAIL'!$D$5)+'[1]MARK UP FOR RETAIL'!$G$5</f>
        <v>1859.76</v>
      </c>
      <c r="F7" s="73">
        <f>((('[1]THE EDGE 600'!Q7*'[1]MARK UP FOR RETAIL'!$D$11)*'[1]MARK UP FOR RETAIL'!$D$9)*'[1]MARK UP FOR RETAIL'!$D$5)+'[1]MARK UP FOR RETAIL'!$G$5</f>
        <v>2138.4</v>
      </c>
      <c r="G7" s="363"/>
      <c r="H7" s="73">
        <f>('[1]THE EDGE 600'!S7*'[1]MARK UP FOR RETAIL'!$D$11)*'[1]MARK UP FOR RETAIL'!$D$5</f>
        <v>706.31999999999994</v>
      </c>
      <c r="I7" s="73">
        <f>('[1]THE EDGE 600'!T7*'[1]MARK UP FOR RETAIL'!$D$11)*'[1]MARK UP FOR RETAIL'!$D$5</f>
        <v>779.21999999999991</v>
      </c>
    </row>
    <row r="8" spans="1:9" ht="15.75" x14ac:dyDescent="0.25">
      <c r="A8" s="236" t="s">
        <v>85</v>
      </c>
      <c r="B8" s="182">
        <v>2</v>
      </c>
      <c r="C8" s="182">
        <v>1</v>
      </c>
      <c r="D8" s="168"/>
      <c r="E8" s="73">
        <f>((('[1]THE EDGE 600'!P8*'[1]MARK UP FOR RETAIL'!$D$11)*'[1]MARK UP FOR RETAIL'!$D$9)*'[1]MARK UP FOR RETAIL'!$D$5)+'[1]MARK UP FOR RETAIL'!$G$5</f>
        <v>2127.06</v>
      </c>
      <c r="F8" s="73">
        <f>((('[1]THE EDGE 600'!Q8*'[1]MARK UP FOR RETAIL'!$D$11)*'[1]MARK UP FOR RETAIL'!$D$9)*'[1]MARK UP FOR RETAIL'!$D$5)+'[1]MARK UP FOR RETAIL'!$G$5</f>
        <v>2446.2000000000003</v>
      </c>
      <c r="G8" s="363"/>
      <c r="H8" s="73">
        <f>('[1]THE EDGE 600'!S8*'[1]MARK UP FOR RETAIL'!$D$11)*'[1]MARK UP FOR RETAIL'!$D$5</f>
        <v>790.56000000000006</v>
      </c>
      <c r="I8" s="73">
        <f>('[1]THE EDGE 600'!T8*'[1]MARK UP FOR RETAIL'!$D$11)*'[1]MARK UP FOR RETAIL'!$D$5</f>
        <v>868.31999999999994</v>
      </c>
    </row>
    <row r="9" spans="1:9" ht="15.75" x14ac:dyDescent="0.25">
      <c r="A9" s="236" t="s">
        <v>86</v>
      </c>
      <c r="B9" s="182">
        <v>2</v>
      </c>
      <c r="C9" s="182">
        <v>1</v>
      </c>
      <c r="D9" s="168"/>
      <c r="E9" s="73">
        <f>((('[1]THE EDGE 600'!P9*'[1]MARK UP FOR RETAIL'!$D$11)*'[1]MARK UP FOR RETAIL'!$D$9)*'[1]MARK UP FOR RETAIL'!$D$5)+'[1]MARK UP FOR RETAIL'!$G$5</f>
        <v>2395.98</v>
      </c>
      <c r="F9" s="73">
        <f>((('[1]THE EDGE 600'!Q9*'[1]MARK UP FOR RETAIL'!$D$11)*'[1]MARK UP FOR RETAIL'!$D$9)*'[1]MARK UP FOR RETAIL'!$D$5)+'[1]MARK UP FOR RETAIL'!$G$5</f>
        <v>2754</v>
      </c>
      <c r="G9" s="363"/>
      <c r="H9" s="73">
        <f>('[1]THE EDGE 600'!S9*'[1]MARK UP FOR RETAIL'!$D$11)*'[1]MARK UP FOR RETAIL'!$D$5</f>
        <v>878.04000000000008</v>
      </c>
      <c r="I9" s="73">
        <f>('[1]THE EDGE 600'!T9*'[1]MARK UP FOR RETAIL'!$D$11)*'[1]MARK UP FOR RETAIL'!$D$5</f>
        <v>963.90000000000009</v>
      </c>
    </row>
    <row r="10" spans="1:9" ht="15.75" x14ac:dyDescent="0.25">
      <c r="A10" s="236" t="s">
        <v>87</v>
      </c>
      <c r="B10" s="182">
        <v>2</v>
      </c>
      <c r="C10" s="182">
        <v>1</v>
      </c>
      <c r="D10" s="168"/>
      <c r="E10" s="73">
        <f>((('[1]THE EDGE 600'!P10*'[1]MARK UP FOR RETAIL'!$D$11)*'[1]MARK UP FOR RETAIL'!$D$9)*'[1]MARK UP FOR RETAIL'!$D$5)+'[1]MARK UP FOR RETAIL'!$G$5</f>
        <v>2663.28</v>
      </c>
      <c r="F10" s="73">
        <f>((('[1]THE EDGE 600'!Q10*'[1]MARK UP FOR RETAIL'!$D$11)*'[1]MARK UP FOR RETAIL'!$D$9)*'[1]MARK UP FOR RETAIL'!$D$5)+'[1]MARK UP FOR RETAIL'!$G$5</f>
        <v>3061.8</v>
      </c>
      <c r="G10" s="363"/>
      <c r="H10" s="73">
        <f>('[1]THE EDGE 600'!S10*'[1]MARK UP FOR RETAIL'!$D$11)*'[1]MARK UP FOR RETAIL'!$D$5</f>
        <v>978.48</v>
      </c>
      <c r="I10" s="73">
        <f>('[1]THE EDGE 600'!T10*'[1]MARK UP FOR RETAIL'!$D$11)*'[1]MARK UP FOR RETAIL'!$D$5</f>
        <v>1075.68</v>
      </c>
    </row>
    <row r="11" spans="1:9" ht="15.75" x14ac:dyDescent="0.25">
      <c r="A11" s="236" t="s">
        <v>88</v>
      </c>
      <c r="B11" s="182">
        <v>2</v>
      </c>
      <c r="C11" s="182">
        <v>1</v>
      </c>
      <c r="D11" s="168"/>
      <c r="E11" s="73">
        <f>((('[1]THE EDGE 600'!P11*'[1]MARK UP FOR RETAIL'!$D$11)*'[1]MARK UP FOR RETAIL'!$D$9)*'[1]MARK UP FOR RETAIL'!$D$5)+'[1]MARK UP FOR RETAIL'!$G$5</f>
        <v>2930.58</v>
      </c>
      <c r="F11" s="73">
        <f>((('[1]THE EDGE 600'!Q11*'[1]MARK UP FOR RETAIL'!$D$11)*'[1]MARK UP FOR RETAIL'!$D$9)*'[1]MARK UP FOR RETAIL'!$D$5)+'[1]MARK UP FOR RETAIL'!$G$5</f>
        <v>3369.6000000000004</v>
      </c>
      <c r="G11" s="363"/>
      <c r="H11" s="73">
        <f>('[1]THE EDGE 600'!S11*'[1]MARK UP FOR RETAIL'!$D$11)*'[1]MARK UP FOR RETAIL'!$D$5</f>
        <v>1062.72</v>
      </c>
      <c r="I11" s="73">
        <f>('[1]THE EDGE 600'!T11*'[1]MARK UP FOR RETAIL'!$D$11)*'[1]MARK UP FOR RETAIL'!$D$5</f>
        <v>1169.6400000000001</v>
      </c>
    </row>
    <row r="12" spans="1:9" ht="15.75" x14ac:dyDescent="0.25">
      <c r="A12" s="236" t="s">
        <v>89</v>
      </c>
      <c r="B12" s="182">
        <v>2</v>
      </c>
      <c r="C12" s="182">
        <v>1</v>
      </c>
      <c r="D12" s="168"/>
      <c r="E12" s="73">
        <f>((('[1]THE EDGE 600'!P12*'[1]MARK UP FOR RETAIL'!$D$11)*'[1]MARK UP FOR RETAIL'!$D$9)*'[1]MARK UP FOR RETAIL'!$D$5)+'[1]MARK UP FOR RETAIL'!$G$5</f>
        <v>3202.7400000000002</v>
      </c>
      <c r="F12" s="73">
        <f>((('[1]THE EDGE 600'!Q12*'[1]MARK UP FOR RETAIL'!$D$11)*'[1]MARK UP FOR RETAIL'!$D$9)*'[1]MARK UP FOR RETAIL'!$D$5)+'[1]MARK UP FOR RETAIL'!$G$5</f>
        <v>3682.26</v>
      </c>
      <c r="G12" s="363"/>
      <c r="H12" s="73">
        <f>('[1]THE EDGE 600'!S12*'[1]MARK UP FOR RETAIL'!$D$11)*'[1]MARK UP FOR RETAIL'!$D$5</f>
        <v>1159.92</v>
      </c>
      <c r="I12" s="73">
        <f>('[1]THE EDGE 600'!T12*'[1]MARK UP FOR RETAIL'!$D$11)*'[1]MARK UP FOR RETAIL'!$D$5</f>
        <v>1274.94</v>
      </c>
    </row>
    <row r="13" spans="1:9" ht="15.75" x14ac:dyDescent="0.25">
      <c r="A13" s="236" t="s">
        <v>90</v>
      </c>
      <c r="B13" s="182">
        <v>2</v>
      </c>
      <c r="C13" s="182">
        <v>1</v>
      </c>
      <c r="D13" s="168"/>
      <c r="E13" s="73">
        <f>((('[1]THE EDGE 600'!P13*'[1]MARK UP FOR RETAIL'!$D$11)*'[1]MARK UP FOR RETAIL'!$D$9)*'[1]MARK UP FOR RETAIL'!$D$5)+'[1]MARK UP FOR RETAIL'!$G$5</f>
        <v>3489.48</v>
      </c>
      <c r="F13" s="73">
        <f>((('[1]THE EDGE 600'!Q13*'[1]MARK UP FOR RETAIL'!$D$11)*'[1]MARK UP FOR RETAIL'!$D$9)*'[1]MARK UP FOR RETAIL'!$D$5)+'[1]MARK UP FOR RETAIL'!$G$5</f>
        <v>4011.12</v>
      </c>
      <c r="G13" s="363"/>
      <c r="H13" s="73">
        <f>('[1]THE EDGE 600'!S13*'[1]MARK UP FOR RETAIL'!$D$11)*'[1]MARK UP FOR RETAIL'!$D$5</f>
        <v>1247.4000000000001</v>
      </c>
      <c r="I13" s="73">
        <f>('[1]THE EDGE 600'!T13*'[1]MARK UP FOR RETAIL'!$D$11)*'[1]MARK UP FOR RETAIL'!$D$5</f>
        <v>1368.9</v>
      </c>
    </row>
    <row r="14" spans="1:9" ht="15.75" x14ac:dyDescent="0.25">
      <c r="A14" s="184" t="s">
        <v>56</v>
      </c>
      <c r="B14" s="184"/>
      <c r="C14" s="184"/>
      <c r="D14" s="184"/>
      <c r="E14" s="80">
        <f>(('[1]THE EDGE 600'!P14*'[1]MARK UP FOR RETAIL'!$D$11)*'[1]MARK UP FOR RETAIL'!$D$9)*'[1]MARK UP FOR RETAIL'!$D$5</f>
        <v>281.88</v>
      </c>
      <c r="F14" s="82"/>
      <c r="G14" s="363"/>
      <c r="H14" s="73">
        <f>('[1]THE EDGE 600'!S14*'[1]MARK UP FOR RETAIL'!$D$11)*'[1]MARK UP FOR RETAIL'!$D$5</f>
        <v>139.32000000000002</v>
      </c>
      <c r="I14" s="73">
        <f>('[1]THE EDGE 600'!T14*'[1]MARK UP FOR RETAIL'!$D$11)*'[1]MARK UP FOR RETAIL'!$D$5</f>
        <v>153.9</v>
      </c>
    </row>
    <row r="17" spans="1:9" x14ac:dyDescent="0.25">
      <c r="A17" s="364"/>
      <c r="B17" s="364"/>
      <c r="C17" s="364"/>
      <c r="D17" s="364"/>
      <c r="E17" s="364"/>
      <c r="F17" s="364"/>
      <c r="G17" s="364"/>
      <c r="H17" s="364"/>
      <c r="I17" s="364"/>
    </row>
    <row r="19" spans="1:9" ht="20.25" x14ac:dyDescent="0.25">
      <c r="A19" s="187" t="s">
        <v>133</v>
      </c>
      <c r="B19" s="187"/>
      <c r="C19" s="187"/>
      <c r="D19" s="187"/>
      <c r="E19" s="187"/>
      <c r="F19" s="187"/>
      <c r="G19" s="365"/>
      <c r="H19" s="365"/>
      <c r="I19" s="365"/>
    </row>
    <row r="20" spans="1:9" ht="20.25" x14ac:dyDescent="0.25">
      <c r="A20" s="187"/>
      <c r="B20" s="187"/>
      <c r="C20" s="187"/>
      <c r="D20" s="187"/>
      <c r="E20" s="187"/>
      <c r="F20" s="187"/>
      <c r="G20" s="365"/>
      <c r="H20" s="365"/>
      <c r="I20" s="365"/>
    </row>
    <row r="21" spans="1:9" ht="20.25" x14ac:dyDescent="0.25">
      <c r="A21" s="187"/>
      <c r="B21" s="187"/>
      <c r="C21" s="187"/>
      <c r="D21" s="187"/>
      <c r="E21" s="187"/>
      <c r="F21" s="187"/>
      <c r="G21" s="365"/>
      <c r="H21" s="365"/>
      <c r="I21" s="365"/>
    </row>
    <row r="22" spans="1:9" ht="20.25" x14ac:dyDescent="0.25">
      <c r="A22" s="188" t="s">
        <v>58</v>
      </c>
      <c r="B22" s="189"/>
      <c r="C22" s="189"/>
      <c r="D22" s="189"/>
      <c r="E22" s="189"/>
      <c r="F22" s="188"/>
      <c r="G22" s="190"/>
      <c r="H22" s="190"/>
      <c r="I22" s="190"/>
    </row>
    <row r="23" spans="1:9" ht="20.25" x14ac:dyDescent="0.25">
      <c r="A23" s="188" t="s">
        <v>59</v>
      </c>
      <c r="B23" s="189"/>
      <c r="C23" s="189"/>
      <c r="D23" s="189"/>
      <c r="E23" s="189"/>
      <c r="F23" s="188"/>
      <c r="G23" s="190"/>
      <c r="H23" s="190"/>
      <c r="I23" s="190"/>
    </row>
    <row r="24" spans="1:9" ht="20.25" x14ac:dyDescent="0.25">
      <c r="A24" s="191" t="s">
        <v>134</v>
      </c>
      <c r="B24" s="189"/>
      <c r="C24" s="189"/>
      <c r="D24" s="189"/>
      <c r="E24" s="189"/>
      <c r="F24" s="188"/>
      <c r="G24" s="190"/>
      <c r="H24" s="190"/>
      <c r="I24" s="190"/>
    </row>
    <row r="25" spans="1:9" ht="15.75" x14ac:dyDescent="0.25">
      <c r="A25" s="191" t="s">
        <v>61</v>
      </c>
      <c r="B25" s="192"/>
      <c r="C25" s="192"/>
      <c r="D25" s="193"/>
      <c r="E25" s="193"/>
      <c r="F25" s="191"/>
      <c r="G25" s="176"/>
      <c r="H25" s="176"/>
      <c r="I25" s="176"/>
    </row>
    <row r="26" spans="1:9" ht="15.75" x14ac:dyDescent="0.25">
      <c r="A26" s="191" t="s">
        <v>515</v>
      </c>
      <c r="B26" s="192"/>
      <c r="C26" s="192"/>
      <c r="D26" s="193"/>
      <c r="E26" s="193"/>
      <c r="F26" s="191"/>
      <c r="G26" s="176"/>
      <c r="H26" s="176"/>
      <c r="I26" s="176"/>
    </row>
    <row r="27" spans="1:9" ht="15.75" x14ac:dyDescent="0.25">
      <c r="A27" s="191" t="s">
        <v>62</v>
      </c>
      <c r="B27" s="192"/>
      <c r="C27" s="192"/>
      <c r="D27" s="193"/>
      <c r="E27" s="193"/>
      <c r="F27" s="191"/>
      <c r="G27" s="176"/>
      <c r="H27" s="176"/>
      <c r="I27" s="176"/>
    </row>
    <row r="28" spans="1:9" ht="15.75" x14ac:dyDescent="0.25">
      <c r="A28" s="191" t="s">
        <v>63</v>
      </c>
    </row>
    <row r="29" spans="1:9" ht="15.75" x14ac:dyDescent="0.25">
      <c r="A29" s="191" t="s">
        <v>64</v>
      </c>
    </row>
    <row r="33" spans="1:9" x14ac:dyDescent="0.25">
      <c r="A33" s="366" t="s">
        <v>516</v>
      </c>
      <c r="B33" s="366"/>
      <c r="C33" s="366"/>
      <c r="D33" s="366"/>
      <c r="E33" s="366"/>
      <c r="F33" s="366"/>
      <c r="G33" s="366"/>
      <c r="H33" s="366"/>
      <c r="I33" s="366"/>
    </row>
    <row r="34" spans="1:9" x14ac:dyDescent="0.25">
      <c r="A34" s="366"/>
      <c r="B34" s="366"/>
      <c r="C34" s="366"/>
      <c r="D34" s="366"/>
      <c r="E34" s="366"/>
      <c r="F34" s="366"/>
      <c r="G34" s="366"/>
      <c r="H34" s="366"/>
      <c r="I34" s="366"/>
    </row>
    <row r="35" spans="1:9" x14ac:dyDescent="0.25">
      <c r="A35" s="366"/>
      <c r="B35" s="366"/>
      <c r="C35" s="366"/>
      <c r="D35" s="366"/>
      <c r="E35" s="366"/>
      <c r="F35" s="366"/>
      <c r="G35" s="366"/>
      <c r="H35" s="366"/>
      <c r="I35" s="366"/>
    </row>
  </sheetData>
  <mergeCells count="10">
    <mergeCell ref="A1:I1"/>
    <mergeCell ref="H4:I5"/>
    <mergeCell ref="G6:G14"/>
    <mergeCell ref="D7:D13"/>
    <mergeCell ref="A33:I35"/>
    <mergeCell ref="A19:F21"/>
    <mergeCell ref="A14:D14"/>
    <mergeCell ref="E14:F14"/>
    <mergeCell ref="A3:D5"/>
    <mergeCell ref="E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" sqref="A2:XFD2"/>
    </sheetView>
  </sheetViews>
  <sheetFormatPr defaultRowHeight="15" x14ac:dyDescent="0.25"/>
  <sheetData>
    <row r="1" spans="1:11" ht="45.75" x14ac:dyDescent="0.25">
      <c r="A1" s="367" t="s">
        <v>135</v>
      </c>
      <c r="B1" s="368"/>
      <c r="C1" s="368"/>
      <c r="D1" s="368"/>
      <c r="E1" s="368"/>
      <c r="F1" s="368"/>
      <c r="G1" s="368"/>
      <c r="H1" s="368"/>
      <c r="I1" s="368"/>
      <c r="J1" s="368"/>
      <c r="K1" s="369"/>
    </row>
    <row r="2" spans="1:11" ht="20.25" customHeight="1" x14ac:dyDescent="0.25">
      <c r="A2" s="370"/>
      <c r="B2" s="370"/>
      <c r="C2" s="370"/>
      <c r="D2" s="370"/>
      <c r="E2" s="370"/>
      <c r="F2" s="370"/>
      <c r="G2" s="370"/>
      <c r="H2" s="370"/>
      <c r="I2" s="370"/>
      <c r="J2" s="370"/>
      <c r="K2" s="370"/>
    </row>
    <row r="3" spans="1:11" ht="25.5" x14ac:dyDescent="0.25">
      <c r="A3" s="226" t="s">
        <v>1</v>
      </c>
      <c r="B3" s="226"/>
      <c r="C3" s="226"/>
      <c r="D3" s="226"/>
      <c r="E3" s="371"/>
      <c r="F3" s="49"/>
      <c r="G3" s="49"/>
      <c r="H3" s="49"/>
    </row>
    <row r="4" spans="1:11" ht="15" customHeight="1" x14ac:dyDescent="0.25">
      <c r="A4" s="226"/>
      <c r="B4" s="226"/>
      <c r="C4" s="226"/>
      <c r="D4" s="226"/>
      <c r="E4" s="157" t="s">
        <v>136</v>
      </c>
      <c r="F4" s="228"/>
      <c r="G4" s="158"/>
      <c r="H4" s="49"/>
      <c r="J4" s="54" t="s">
        <v>3</v>
      </c>
      <c r="K4" s="229"/>
    </row>
    <row r="5" spans="1:11" ht="15" customHeight="1" x14ac:dyDescent="0.25">
      <c r="A5" s="362"/>
      <c r="B5" s="362"/>
      <c r="C5" s="362"/>
      <c r="D5" s="362"/>
      <c r="E5" s="231"/>
      <c r="F5" s="232"/>
      <c r="G5" s="233"/>
      <c r="H5" s="49"/>
      <c r="J5" s="234"/>
      <c r="K5" s="234"/>
    </row>
    <row r="6" spans="1:11" ht="47.25" x14ac:dyDescent="0.25">
      <c r="A6" s="60" t="s">
        <v>43</v>
      </c>
      <c r="B6" s="61" t="s">
        <v>5</v>
      </c>
      <c r="C6" s="62"/>
      <c r="D6" s="63" t="s">
        <v>6</v>
      </c>
      <c r="E6" s="201" t="s">
        <v>137</v>
      </c>
      <c r="F6" s="201"/>
      <c r="G6" s="201"/>
      <c r="H6" s="63" t="s">
        <v>10</v>
      </c>
      <c r="I6" s="372"/>
      <c r="J6" s="273" t="s">
        <v>12</v>
      </c>
      <c r="K6" s="273" t="s">
        <v>13</v>
      </c>
    </row>
    <row r="7" spans="1:11" ht="15.75" x14ac:dyDescent="0.25">
      <c r="A7" s="236" t="s">
        <v>82</v>
      </c>
      <c r="B7" s="68">
        <v>1</v>
      </c>
      <c r="C7" s="69"/>
      <c r="D7" s="70" t="s">
        <v>81</v>
      </c>
      <c r="E7" s="80">
        <f>((('[1]6'' FEATURED DWARF WALL'!R8*'[1]MARK UP FOR RETAIL'!$D$9)*'[1]MARK UP FOR RETAIL'!$D$11)*'[1]MARK UP FOR RETAIL'!$D$5)+'[1]MARK UP FOR RETAIL'!$G$5</f>
        <v>795.42</v>
      </c>
      <c r="F7" s="81"/>
      <c r="G7" s="82"/>
      <c r="H7" s="71">
        <f>(('[1]6'' FEATURED DWARF WALL'!U8*'[1]MARK UP FOR RETAIL'!$D$10)*'[1]MARK UP FOR RETAIL'!$D$11)*'[1]MARK UP FOR RETAIL'!$D$7</f>
        <v>103.68</v>
      </c>
      <c r="I7" s="373"/>
      <c r="J7" s="73">
        <f>('[1]6'' FEATURED DWARF WALL'!W8*'[1]MARK UP FOR RETAIL'!$D$11)*'[1]MARK UP FOR RETAIL'!$D$5</f>
        <v>213.84000000000003</v>
      </c>
      <c r="K7" s="73">
        <f>('[1]6'' FEATURED DWARF WALL'!X8*'[1]MARK UP FOR RETAIL'!$D$11)*'[1]MARK UP FOR RETAIL'!$D$5</f>
        <v>238.14000000000001</v>
      </c>
    </row>
    <row r="8" spans="1:11" ht="15.75" x14ac:dyDescent="0.25">
      <c r="A8" s="236" t="s">
        <v>83</v>
      </c>
      <c r="B8" s="68">
        <v>1</v>
      </c>
      <c r="C8" s="69"/>
      <c r="D8" s="74"/>
      <c r="E8" s="80">
        <f>((('[1]6'' FEATURED DWARF WALL'!R9*'[1]MARK UP FOR RETAIL'!$D$9)*'[1]MARK UP FOR RETAIL'!$D$11)*'[1]MARK UP FOR RETAIL'!$D$5)+'[1]MARK UP FOR RETAIL'!$G$5</f>
        <v>891.00000000000011</v>
      </c>
      <c r="F8" s="81"/>
      <c r="G8" s="82"/>
      <c r="H8" s="71">
        <f>(('[1]6'' FEATURED DWARF WALL'!U9*'[1]MARK UP FOR RETAIL'!$D$10)*'[1]MARK UP FOR RETAIL'!$D$11)*'[1]MARK UP FOR RETAIL'!$D$7</f>
        <v>123.12000000000002</v>
      </c>
      <c r="I8" s="373"/>
      <c r="J8" s="73">
        <f>('[1]6'' FEATURED DWARF WALL'!W9*'[1]MARK UP FOR RETAIL'!$D$11)*'[1]MARK UP FOR RETAIL'!$D$5</f>
        <v>254.34000000000003</v>
      </c>
      <c r="K8" s="73">
        <f>('[1]6'' FEATURED DWARF WALL'!X9*'[1]MARK UP FOR RETAIL'!$D$11)*'[1]MARK UP FOR RETAIL'!$D$5</f>
        <v>281.88</v>
      </c>
    </row>
    <row r="9" spans="1:11" ht="15.75" x14ac:dyDescent="0.25">
      <c r="A9" s="236" t="s">
        <v>84</v>
      </c>
      <c r="B9" s="68">
        <v>1</v>
      </c>
      <c r="C9" s="69"/>
      <c r="D9" s="74"/>
      <c r="E9" s="80">
        <f>((('[1]6'' FEATURED DWARF WALL'!R10*'[1]MARK UP FOR RETAIL'!$D$9)*'[1]MARK UP FOR RETAIL'!$D$11)*'[1]MARK UP FOR RETAIL'!$D$5)+'[1]MARK UP FOR RETAIL'!$G$5</f>
        <v>996.30000000000007</v>
      </c>
      <c r="F9" s="81"/>
      <c r="G9" s="82"/>
      <c r="H9" s="71">
        <f>(('[1]6'' FEATURED DWARF WALL'!U10*'[1]MARK UP FOR RETAIL'!$D$10)*'[1]MARK UP FOR RETAIL'!$D$11)*'[1]MARK UP FOR RETAIL'!$D$7</f>
        <v>137.70000000000002</v>
      </c>
      <c r="I9" s="373"/>
      <c r="J9" s="73">
        <f>('[1]6'' FEATURED DWARF WALL'!W10*'[1]MARK UP FOR RETAIL'!$D$11)*'[1]MARK UP FOR RETAIL'!$D$5</f>
        <v>306.18</v>
      </c>
      <c r="K9" s="73">
        <f>('[1]6'' FEATURED DWARF WALL'!X10*'[1]MARK UP FOR RETAIL'!$D$11)*'[1]MARK UP FOR RETAIL'!$D$5</f>
        <v>340.20000000000005</v>
      </c>
    </row>
    <row r="10" spans="1:11" ht="15.75" x14ac:dyDescent="0.25">
      <c r="A10" s="236" t="s">
        <v>85</v>
      </c>
      <c r="B10" s="68">
        <v>2</v>
      </c>
      <c r="C10" s="69"/>
      <c r="D10" s="74"/>
      <c r="E10" s="80">
        <f>((('[1]6'' FEATURED DWARF WALL'!R11*'[1]MARK UP FOR RETAIL'!$D$9)*'[1]MARK UP FOR RETAIL'!$D$11)*'[1]MARK UP FOR RETAIL'!$D$5)+'[1]MARK UP FOR RETAIL'!$G$5</f>
        <v>1176.1199999999999</v>
      </c>
      <c r="F10" s="81"/>
      <c r="G10" s="82"/>
      <c r="H10" s="71">
        <f>(('[1]6'' FEATURED DWARF WALL'!U11*'[1]MARK UP FOR RETAIL'!$D$10)*'[1]MARK UP FOR RETAIL'!$D$11)*'[1]MARK UP FOR RETAIL'!$D$7</f>
        <v>155.51999999999998</v>
      </c>
      <c r="I10" s="373"/>
      <c r="J10" s="73">
        <f>('[1]6'' FEATURED DWARF WALL'!W11*'[1]MARK UP FOR RETAIL'!$D$11)*'[1]MARK UP FOR RETAIL'!$D$5</f>
        <v>379.08000000000004</v>
      </c>
      <c r="K10" s="73">
        <f>('[1]6'' FEATURED DWARF WALL'!X11*'[1]MARK UP FOR RETAIL'!$D$11)*'[1]MARK UP FOR RETAIL'!$D$5</f>
        <v>422.82</v>
      </c>
    </row>
    <row r="11" spans="1:11" ht="15.75" x14ac:dyDescent="0.25">
      <c r="A11" s="236" t="s">
        <v>86</v>
      </c>
      <c r="B11" s="68">
        <v>2</v>
      </c>
      <c r="C11" s="69"/>
      <c r="D11" s="74"/>
      <c r="E11" s="80">
        <f>((('[1]6'' FEATURED DWARF WALL'!R12*'[1]MARK UP FOR RETAIL'!$D$9)*'[1]MARK UP FOR RETAIL'!$D$11)*'[1]MARK UP FOR RETAIL'!$D$5)+'[1]MARK UP FOR RETAIL'!$G$5</f>
        <v>1367.28</v>
      </c>
      <c r="F11" s="81"/>
      <c r="G11" s="82"/>
      <c r="H11" s="71">
        <f>(('[1]6'' FEATURED DWARF WALL'!U12*'[1]MARK UP FOR RETAIL'!$D$10)*'[1]MARK UP FOR RETAIL'!$D$11)*'[1]MARK UP FOR RETAIL'!$D$7</f>
        <v>168.48000000000002</v>
      </c>
      <c r="I11" s="373"/>
      <c r="J11" s="73">
        <f>('[1]6'' FEATURED DWARF WALL'!W12*'[1]MARK UP FOR RETAIL'!$D$11)*'[1]MARK UP FOR RETAIL'!$D$5</f>
        <v>484.38000000000005</v>
      </c>
      <c r="K11" s="73">
        <f>('[1]6'' FEATURED DWARF WALL'!X12*'[1]MARK UP FOR RETAIL'!$D$11)*'[1]MARK UP FOR RETAIL'!$D$5</f>
        <v>534.6</v>
      </c>
    </row>
    <row r="12" spans="1:11" ht="15.75" x14ac:dyDescent="0.25">
      <c r="A12" s="236" t="s">
        <v>87</v>
      </c>
      <c r="B12" s="68">
        <v>3</v>
      </c>
      <c r="C12" s="69"/>
      <c r="D12" s="74"/>
      <c r="E12" s="80">
        <f>((('[1]6'' FEATURED DWARF WALL'!R13*'[1]MARK UP FOR RETAIL'!$D$9)*'[1]MARK UP FOR RETAIL'!$D$11)*'[1]MARK UP FOR RETAIL'!$D$5)+'[1]MARK UP FOR RETAIL'!$G$5</f>
        <v>1568.16</v>
      </c>
      <c r="F12" s="81"/>
      <c r="G12" s="82"/>
      <c r="H12" s="71">
        <f>(('[1]6'' FEATURED DWARF WALL'!U13*'[1]MARK UP FOR RETAIL'!$D$10)*'[1]MARK UP FOR RETAIL'!$D$11)*'[1]MARK UP FOR RETAIL'!$D$7</f>
        <v>183.06</v>
      </c>
      <c r="I12" s="373"/>
      <c r="J12" s="73">
        <f>('[1]6'' FEATURED DWARF WALL'!W13*'[1]MARK UP FOR RETAIL'!$D$11)*'[1]MARK UP FOR RETAIL'!$D$5</f>
        <v>586.44000000000005</v>
      </c>
      <c r="K12" s="73">
        <f>('[1]6'' FEATURED DWARF WALL'!X13*'[1]MARK UP FOR RETAIL'!$D$11)*'[1]MARK UP FOR RETAIL'!$D$5</f>
        <v>649.62</v>
      </c>
    </row>
    <row r="13" spans="1:11" ht="15.75" x14ac:dyDescent="0.25">
      <c r="A13" s="236" t="s">
        <v>88</v>
      </c>
      <c r="B13" s="68">
        <v>3</v>
      </c>
      <c r="C13" s="69"/>
      <c r="D13" s="74"/>
      <c r="E13" s="80">
        <f>((('[1]6'' FEATURED DWARF WALL'!R14*'[1]MARK UP FOR RETAIL'!$D$9)*'[1]MARK UP FOR RETAIL'!$D$11)*'[1]MARK UP FOR RETAIL'!$D$5)+'[1]MARK UP FOR RETAIL'!$G$5</f>
        <v>1770.66</v>
      </c>
      <c r="F13" s="81"/>
      <c r="G13" s="82"/>
      <c r="H13" s="71">
        <f>(('[1]6'' FEATURED DWARF WALL'!U14*'[1]MARK UP FOR RETAIL'!$D$10)*'[1]MARK UP FOR RETAIL'!$D$11)*'[1]MARK UP FOR RETAIL'!$D$7</f>
        <v>199.26000000000002</v>
      </c>
      <c r="I13" s="373"/>
      <c r="J13" s="73">
        <f>('[1]6'' FEATURED DWARF WALL'!W14*'[1]MARK UP FOR RETAIL'!$D$11)*'[1]MARK UP FOR RETAIL'!$D$5</f>
        <v>688.5</v>
      </c>
      <c r="K13" s="73">
        <f>('[1]6'' FEATURED DWARF WALL'!X14*'[1]MARK UP FOR RETAIL'!$D$11)*'[1]MARK UP FOR RETAIL'!$D$5</f>
        <v>764.64</v>
      </c>
    </row>
    <row r="14" spans="1:11" ht="15.75" x14ac:dyDescent="0.25">
      <c r="A14" s="236" t="s">
        <v>89</v>
      </c>
      <c r="B14" s="68">
        <v>4</v>
      </c>
      <c r="C14" s="69"/>
      <c r="D14" s="74"/>
      <c r="E14" s="80">
        <f>((('[1]6'' FEATURED DWARF WALL'!R15*'[1]MARK UP FOR RETAIL'!$D$9)*'[1]MARK UP FOR RETAIL'!$D$11)*'[1]MARK UP FOR RETAIL'!$D$5)+'[1]MARK UP FOR RETAIL'!$G$5</f>
        <v>1981.26</v>
      </c>
      <c r="F14" s="81"/>
      <c r="G14" s="82"/>
      <c r="H14" s="71">
        <f>(('[1]6'' FEATURED DWARF WALL'!U15*'[1]MARK UP FOR RETAIL'!$D$10)*'[1]MARK UP FOR RETAIL'!$D$11)*'[1]MARK UP FOR RETAIL'!$D$7</f>
        <v>210.60000000000002</v>
      </c>
      <c r="I14" s="373"/>
      <c r="J14" s="73">
        <f>('[1]6'' FEATURED DWARF WALL'!W15*'[1]MARK UP FOR RETAIL'!$D$11)*'[1]MARK UP FOR RETAIL'!$D$5</f>
        <v>827.81999999999994</v>
      </c>
      <c r="K14" s="73">
        <f>('[1]6'' FEATURED DWARF WALL'!X15*'[1]MARK UP FOR RETAIL'!$D$11)*'[1]MARK UP FOR RETAIL'!$D$5</f>
        <v>918.54000000000008</v>
      </c>
    </row>
    <row r="15" spans="1:11" ht="15.75" x14ac:dyDescent="0.25">
      <c r="A15" s="255" t="s">
        <v>90</v>
      </c>
      <c r="B15" s="157">
        <v>4</v>
      </c>
      <c r="C15" s="158"/>
      <c r="D15" s="74"/>
      <c r="E15" s="80">
        <f>((('[1]6'' FEATURED DWARF WALL'!R16*'[1]MARK UP FOR RETAIL'!$D$9)*'[1]MARK UP FOR RETAIL'!$D$11)*'[1]MARK UP FOR RETAIL'!$D$5)+'[1]MARK UP FOR RETAIL'!$G$5</f>
        <v>2224.2600000000002</v>
      </c>
      <c r="F15" s="81"/>
      <c r="G15" s="82"/>
      <c r="H15" s="71">
        <f>(('[1]6'' FEATURED DWARF WALL'!U16*'[1]MARK UP FOR RETAIL'!$D$10)*'[1]MARK UP FOR RETAIL'!$D$11)*'[1]MARK UP FOR RETAIL'!$D$7</f>
        <v>228.42</v>
      </c>
      <c r="I15" s="373"/>
      <c r="J15" s="73">
        <f>('[1]6'' FEATURED DWARF WALL'!W16*'[1]MARK UP FOR RETAIL'!$D$11)*'[1]MARK UP FOR RETAIL'!$D$5</f>
        <v>960.66000000000008</v>
      </c>
      <c r="K15" s="73">
        <f>('[1]6'' FEATURED DWARF WALL'!X16*'[1]MARK UP FOR RETAIL'!$D$11)*'[1]MARK UP FOR RETAIL'!$D$5</f>
        <v>1067.58</v>
      </c>
    </row>
    <row r="16" spans="1:11" ht="15.75" x14ac:dyDescent="0.25">
      <c r="A16" s="77" t="s">
        <v>96</v>
      </c>
      <c r="B16" s="78"/>
      <c r="C16" s="78"/>
      <c r="D16" s="79"/>
      <c r="E16" s="80">
        <f>((('[1]6'' FEATURED DWARF WALL'!R17*'[1]MARK UP FOR RETAIL'!$D$9)*'[1]MARK UP FOR RETAIL'!$D$11)*'[1]MARK UP FOR RETAIL'!$D$5)</f>
        <v>320.76</v>
      </c>
      <c r="F16" s="81"/>
      <c r="G16" s="82"/>
      <c r="H16" s="71">
        <f>(('[1]6'' FEATURED DWARF WALL'!U17*'[1]MARK UP FOR RETAIL'!$D$10)*'[1]MARK UP FOR RETAIL'!$D$11)*'[1]MARK UP FOR RETAIL'!$D$7</f>
        <v>45.360000000000007</v>
      </c>
      <c r="I16" s="374"/>
      <c r="J16" s="73">
        <f>('[1]6'' FEATURED DWARF WALL'!W17*'[1]MARK UP FOR RETAIL'!$D$11)*'[1]MARK UP FOR RETAIL'!$D$5</f>
        <v>115.02000000000001</v>
      </c>
      <c r="K16" s="73">
        <f>('[1]6'' FEATURED DWARF WALL'!X17*'[1]MARK UP FOR RETAIL'!$D$11)*'[1]MARK UP FOR RETAIL'!$D$5</f>
        <v>126.36</v>
      </c>
    </row>
    <row r="17" spans="1:11" ht="15.75" x14ac:dyDescent="0.25">
      <c r="A17" s="280" t="s">
        <v>27</v>
      </c>
      <c r="B17" s="281"/>
      <c r="C17" s="281"/>
      <c r="D17" s="281"/>
      <c r="E17" s="283">
        <f>((('[1]6'' FEATURED DWARF WALL'!R18*'[1]MARK UP FOR RETAIL'!$D$9)*'[1]MARK UP FOR RETAIL'!$D$11)*'[1]MARK UP FOR RETAIL'!$D$5)</f>
        <v>-81</v>
      </c>
      <c r="F17" s="375"/>
      <c r="G17" s="284"/>
      <c r="H17" s="89">
        <f>(('[1]6'' FEATURED DWARF WALL'!U18*'[1]MARK UP FOR RETAIL'!$D$10)*'[1]MARK UP FOR RETAIL'!$D$11)*'[1]MARK UP FOR RETAIL'!$D$7</f>
        <v>-14.58</v>
      </c>
      <c r="I17" s="376"/>
      <c r="J17" s="89">
        <f>('[1]6'' FEATURED DWARF WALL'!W18*'[1]MARK UP FOR RETAIL'!$D$11)*'[1]MARK UP FOR RETAIL'!$D$5</f>
        <v>-38.879999999999995</v>
      </c>
      <c r="K17" s="89">
        <f>('[1]6'' FEATURED DWARF WALL'!X18*'[1]MARK UP FOR RETAIL'!$D$11)*'[1]MARK UP FOR RETAIL'!$D$5</f>
        <v>-40.5</v>
      </c>
    </row>
    <row r="19" spans="1:11" ht="15" customHeight="1" x14ac:dyDescent="0.25">
      <c r="A19" s="377" t="s">
        <v>138</v>
      </c>
      <c r="B19" s="377"/>
      <c r="C19" s="377" t="s">
        <v>139</v>
      </c>
      <c r="D19" s="377"/>
      <c r="F19" s="378" t="s">
        <v>140</v>
      </c>
      <c r="G19" s="378"/>
      <c r="H19" s="378"/>
      <c r="I19" s="378"/>
      <c r="J19" s="378"/>
      <c r="K19" s="378"/>
    </row>
    <row r="20" spans="1:11" x14ac:dyDescent="0.25">
      <c r="A20" s="377" t="s">
        <v>141</v>
      </c>
      <c r="B20" s="377"/>
      <c r="C20" s="377" t="s">
        <v>142</v>
      </c>
      <c r="D20" s="377"/>
      <c r="F20" s="378"/>
      <c r="G20" s="378"/>
      <c r="H20" s="378"/>
      <c r="I20" s="378"/>
      <c r="J20" s="378"/>
      <c r="K20" s="378"/>
    </row>
    <row r="21" spans="1:11" x14ac:dyDescent="0.25">
      <c r="A21" s="377" t="s">
        <v>143</v>
      </c>
      <c r="B21" s="377"/>
      <c r="C21" s="377" t="s">
        <v>144</v>
      </c>
      <c r="D21" s="377"/>
      <c r="E21" s="379"/>
      <c r="F21" s="378"/>
      <c r="G21" s="378"/>
      <c r="H21" s="378"/>
      <c r="I21" s="378"/>
      <c r="J21" s="378"/>
      <c r="K21" s="378"/>
    </row>
    <row r="22" spans="1:11" x14ac:dyDescent="0.25">
      <c r="A22" s="380" t="s">
        <v>145</v>
      </c>
      <c r="B22" s="380"/>
      <c r="C22" s="380" t="s">
        <v>146</v>
      </c>
      <c r="D22" s="380"/>
      <c r="F22" s="378"/>
      <c r="G22" s="378"/>
      <c r="H22" s="378"/>
      <c r="I22" s="378"/>
      <c r="J22" s="378"/>
      <c r="K22" s="378"/>
    </row>
    <row r="23" spans="1:11" x14ac:dyDescent="0.25">
      <c r="A23" s="380" t="s">
        <v>147</v>
      </c>
      <c r="B23" s="380"/>
      <c r="C23" s="380" t="s">
        <v>148</v>
      </c>
      <c r="D23" s="380"/>
      <c r="F23" s="378"/>
      <c r="G23" s="378"/>
      <c r="H23" s="378"/>
      <c r="I23" s="378"/>
      <c r="J23" s="378"/>
      <c r="K23" s="378"/>
    </row>
    <row r="24" spans="1:11" x14ac:dyDescent="0.25">
      <c r="F24" s="378"/>
      <c r="G24" s="378"/>
      <c r="H24" s="378"/>
      <c r="I24" s="378"/>
      <c r="J24" s="378"/>
      <c r="K24" s="378"/>
    </row>
    <row r="25" spans="1:11" ht="40.5" customHeight="1" x14ac:dyDescent="0.25">
      <c r="F25" s="378"/>
      <c r="G25" s="378"/>
      <c r="H25" s="378"/>
      <c r="I25" s="378"/>
      <c r="J25" s="378"/>
      <c r="K25" s="378"/>
    </row>
    <row r="29" spans="1:11" ht="23.25" customHeight="1" x14ac:dyDescent="0.35">
      <c r="A29" s="381" t="s">
        <v>149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3"/>
    </row>
    <row r="30" spans="1:11" ht="15" customHeight="1" x14ac:dyDescent="0.25">
      <c r="A30" s="384" t="s">
        <v>150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6"/>
    </row>
    <row r="31" spans="1:11" ht="69.75" customHeight="1" x14ac:dyDescent="0.25">
      <c r="A31" s="387"/>
      <c r="B31" s="388"/>
      <c r="C31" s="388"/>
      <c r="D31" s="388"/>
      <c r="E31" s="388"/>
      <c r="F31" s="388"/>
      <c r="G31" s="388"/>
      <c r="H31" s="388"/>
      <c r="I31" s="388"/>
      <c r="J31" s="388"/>
      <c r="K31" s="389"/>
    </row>
    <row r="32" spans="1:11" ht="46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mergeCells count="42">
    <mergeCell ref="A1:K1"/>
    <mergeCell ref="A3:D5"/>
    <mergeCell ref="E4:G5"/>
    <mergeCell ref="J4:K5"/>
    <mergeCell ref="B6:C6"/>
    <mergeCell ref="E6:G6"/>
    <mergeCell ref="B14:C14"/>
    <mergeCell ref="E14:G14"/>
    <mergeCell ref="B7:C7"/>
    <mergeCell ref="D7:D15"/>
    <mergeCell ref="E7:G7"/>
    <mergeCell ref="B8:C8"/>
    <mergeCell ref="E8:G8"/>
    <mergeCell ref="B9:C9"/>
    <mergeCell ref="E9:G9"/>
    <mergeCell ref="B10:C10"/>
    <mergeCell ref="E10:G10"/>
    <mergeCell ref="B11:C11"/>
    <mergeCell ref="E11:G11"/>
    <mergeCell ref="B12:C12"/>
    <mergeCell ref="E12:G12"/>
    <mergeCell ref="B13:C13"/>
    <mergeCell ref="E13:G13"/>
    <mergeCell ref="B15:C15"/>
    <mergeCell ref="E15:G15"/>
    <mergeCell ref="A16:D16"/>
    <mergeCell ref="E16:G16"/>
    <mergeCell ref="A17:D17"/>
    <mergeCell ref="E17:G17"/>
    <mergeCell ref="A19:B19"/>
    <mergeCell ref="C19:D19"/>
    <mergeCell ref="A20:B20"/>
    <mergeCell ref="C20:D20"/>
    <mergeCell ref="A21:B21"/>
    <mergeCell ref="C21:D21"/>
    <mergeCell ref="A29:K29"/>
    <mergeCell ref="A22:B22"/>
    <mergeCell ref="C22:D22"/>
    <mergeCell ref="A23:B23"/>
    <mergeCell ref="C23:D23"/>
    <mergeCell ref="A30:K31"/>
    <mergeCell ref="F19:K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K39"/>
    </sheetView>
  </sheetViews>
  <sheetFormatPr defaultRowHeight="15" x14ac:dyDescent="0.25"/>
  <cols>
    <col min="6" max="6" width="11" customWidth="1"/>
  </cols>
  <sheetData>
    <row r="1" spans="1:17" ht="45.75" x14ac:dyDescent="0.25">
      <c r="A1" s="390" t="s">
        <v>151</v>
      </c>
      <c r="B1" s="391"/>
      <c r="C1" s="391"/>
      <c r="D1" s="391"/>
      <c r="E1" s="391"/>
      <c r="F1" s="391"/>
      <c r="G1" s="391"/>
      <c r="H1" s="391"/>
      <c r="I1" s="391"/>
      <c r="J1" s="391"/>
      <c r="K1" s="392"/>
    </row>
    <row r="2" spans="1:17" ht="45.75" x14ac:dyDescent="0.25">
      <c r="A2" s="393"/>
      <c r="B2" s="393"/>
      <c r="C2" s="393"/>
      <c r="D2" s="393"/>
      <c r="E2" s="393"/>
      <c r="F2" s="393"/>
      <c r="G2" s="393"/>
      <c r="H2" s="393"/>
      <c r="I2" s="393"/>
      <c r="J2" s="393"/>
      <c r="K2" s="393"/>
    </row>
    <row r="3" spans="1:17" ht="15" customHeight="1" x14ac:dyDescent="0.25">
      <c r="A3" s="394" t="s">
        <v>1</v>
      </c>
      <c r="B3" s="394"/>
      <c r="C3" s="394"/>
      <c r="D3" s="394"/>
      <c r="E3" s="395"/>
      <c r="F3" s="176"/>
      <c r="G3" s="176"/>
      <c r="H3" s="176"/>
      <c r="I3" s="176"/>
      <c r="J3" s="176"/>
      <c r="K3" s="176"/>
    </row>
    <row r="4" spans="1:17" ht="15" customHeight="1" x14ac:dyDescent="0.25">
      <c r="A4" s="394"/>
      <c r="B4" s="394"/>
      <c r="C4" s="394"/>
      <c r="D4" s="394"/>
      <c r="E4" s="396" t="s">
        <v>152</v>
      </c>
      <c r="F4" s="397"/>
      <c r="G4" s="53"/>
      <c r="H4" s="53"/>
      <c r="I4" s="53"/>
      <c r="J4" s="54" t="s">
        <v>3</v>
      </c>
      <c r="K4" s="229"/>
    </row>
    <row r="5" spans="1:17" ht="15" customHeight="1" x14ac:dyDescent="0.25">
      <c r="A5" s="398"/>
      <c r="B5" s="398"/>
      <c r="C5" s="398"/>
      <c r="D5" s="398"/>
      <c r="E5" s="399"/>
      <c r="F5" s="400"/>
      <c r="G5" s="53"/>
      <c r="H5" s="53"/>
      <c r="I5" s="53"/>
      <c r="J5" s="234"/>
      <c r="K5" s="234"/>
    </row>
    <row r="6" spans="1:17" ht="51" x14ac:dyDescent="0.25">
      <c r="A6" s="60" t="s">
        <v>43</v>
      </c>
      <c r="B6" s="63" t="s">
        <v>5</v>
      </c>
      <c r="C6" s="63" t="s">
        <v>104</v>
      </c>
      <c r="D6" s="63" t="s">
        <v>6</v>
      </c>
      <c r="E6" s="63" t="s">
        <v>8</v>
      </c>
      <c r="F6" s="63" t="s">
        <v>9</v>
      </c>
      <c r="G6" s="63" t="s">
        <v>153</v>
      </c>
      <c r="H6" s="401" t="s">
        <v>47</v>
      </c>
      <c r="I6" s="65"/>
      <c r="J6" s="273" t="s">
        <v>12</v>
      </c>
      <c r="K6" s="273" t="s">
        <v>13</v>
      </c>
    </row>
    <row r="7" spans="1:17" ht="15.75" x14ac:dyDescent="0.25">
      <c r="A7" s="236" t="s">
        <v>105</v>
      </c>
      <c r="B7" s="182">
        <v>1</v>
      </c>
      <c r="C7" s="182">
        <v>2</v>
      </c>
      <c r="D7" s="52" t="s">
        <v>14</v>
      </c>
      <c r="E7" s="73">
        <f>((('[1]THYME 6'!AD7*'[1]MARK UP FOR RETAIL'!$D$9)*'[1]MARK UP FOR RETAIL'!$D$11)*'[1]MARK UP FOR RETAIL'!$D$5)+'[1]MARK UP FOR RETAIL'!$G$5</f>
        <v>1111.32</v>
      </c>
      <c r="F7" s="73">
        <f>((('[1]THYME 6'!AE7*'[1]MARK UP FOR RETAIL'!$D$9)*'[1]MARK UP FOR RETAIL'!$D$11)*'[1]MARK UP FOR RETAIL'!$D$5)+'[1]MARK UP FOR RETAIL'!$G$5</f>
        <v>1370.52</v>
      </c>
      <c r="G7" s="73">
        <f>((('[1]THYME 6'!AF7*'[1]MARK UP FOR RETAIL'!$D$9)*'[1]MARK UP FOR RETAIL'!$D$11)*'[1]MARK UP FOR RETAIL'!$D$5)</f>
        <v>191.16</v>
      </c>
      <c r="H7" s="73">
        <f>((('[1]THYME 6'!AG7*'[1]MARK UP FOR RETAIL'!$D$9)*'[1]MARK UP FOR RETAIL'!$D$11)*'[1]MARK UP FOR RETAIL'!$D$5)</f>
        <v>353.15999999999997</v>
      </c>
      <c r="I7" s="72"/>
      <c r="J7" s="73">
        <f>((('[1]THYME 6'!AI7*'[1]MARK UP FOR RETAIL'!$D$9)*'[1]MARK UP FOR RETAIL'!$D$11)*'[1]MARK UP FOR RETAIL'!$D$5)</f>
        <v>664.2</v>
      </c>
      <c r="K7" s="73">
        <f>((('[1]THYME 6'!AJ7*'[1]MARK UP FOR RETAIL'!$D$9)*'[1]MARK UP FOR RETAIL'!$D$11)*'[1]MARK UP FOR RETAIL'!$D$5)</f>
        <v>738.71999999999991</v>
      </c>
    </row>
    <row r="8" spans="1:17" ht="15.75" x14ac:dyDescent="0.25">
      <c r="A8" s="236" t="s">
        <v>106</v>
      </c>
      <c r="B8" s="182">
        <v>1</v>
      </c>
      <c r="C8" s="182">
        <v>2</v>
      </c>
      <c r="D8" s="276"/>
      <c r="E8" s="73">
        <f>((('[1]THYME 6'!AD8*'[1]MARK UP FOR RETAIL'!$D$9)*'[1]MARK UP FOR RETAIL'!$D$11)*'[1]MARK UP FOR RETAIL'!$D$5)+'[1]MARK UP FOR RETAIL'!$G$5</f>
        <v>1278.18</v>
      </c>
      <c r="F8" s="73">
        <f>((('[1]THYME 6'!AE8*'[1]MARK UP FOR RETAIL'!$D$9)*'[1]MARK UP FOR RETAIL'!$D$11)*'[1]MARK UP FOR RETAIL'!$D$5)+'[1]MARK UP FOR RETAIL'!$G$5</f>
        <v>1595.7</v>
      </c>
      <c r="G8" s="73">
        <f>((('[1]THYME 6'!AF8*'[1]MARK UP FOR RETAIL'!$D$9)*'[1]MARK UP FOR RETAIL'!$D$11)*'[1]MARK UP FOR RETAIL'!$D$5)</f>
        <v>226.8</v>
      </c>
      <c r="H8" s="73">
        <f>((('[1]THYME 6'!AG8*'[1]MARK UP FOR RETAIL'!$D$9)*'[1]MARK UP FOR RETAIL'!$D$11)*'[1]MARK UP FOR RETAIL'!$D$5)</f>
        <v>430.92</v>
      </c>
      <c r="I8" s="72"/>
      <c r="J8" s="73">
        <f>((('[1]THYME 6'!AI8*'[1]MARK UP FOR RETAIL'!$D$9)*'[1]MARK UP FOR RETAIL'!$D$11)*'[1]MARK UP FOR RETAIL'!$D$5)</f>
        <v>732.24</v>
      </c>
      <c r="K8" s="73">
        <f>((('[1]THYME 6'!AJ8*'[1]MARK UP FOR RETAIL'!$D$9)*'[1]MARK UP FOR RETAIL'!$D$11)*'[1]MARK UP FOR RETAIL'!$D$5)</f>
        <v>818.1</v>
      </c>
      <c r="Q8" s="7"/>
    </row>
    <row r="9" spans="1:17" ht="15.75" x14ac:dyDescent="0.25">
      <c r="A9" s="236" t="s">
        <v>84</v>
      </c>
      <c r="B9" s="182">
        <v>2</v>
      </c>
      <c r="C9" s="182">
        <v>2</v>
      </c>
      <c r="D9" s="276"/>
      <c r="E9" s="73">
        <f>((('[1]THYME 6'!AD9*'[1]MARK UP FOR RETAIL'!$D$9)*'[1]MARK UP FOR RETAIL'!$D$11)*'[1]MARK UP FOR RETAIL'!$D$5)+'[1]MARK UP FOR RETAIL'!$G$5</f>
        <v>1453.1399999999999</v>
      </c>
      <c r="F9" s="73">
        <f>((('[1]THYME 6'!AE9*'[1]MARK UP FOR RETAIL'!$D$9)*'[1]MARK UP FOR RETAIL'!$D$11)*'[1]MARK UP FOR RETAIL'!$D$5)+'[1]MARK UP FOR RETAIL'!$G$5</f>
        <v>1854.9</v>
      </c>
      <c r="G9" s="73">
        <f>((('[1]THYME 6'!AF9*'[1]MARK UP FOR RETAIL'!$D$9)*'[1]MARK UP FOR RETAIL'!$D$11)*'[1]MARK UP FOR RETAIL'!$D$5)</f>
        <v>259.20000000000005</v>
      </c>
      <c r="H9" s="73">
        <f>((('[1]THYME 6'!AG9*'[1]MARK UP FOR RETAIL'!$D$9)*'[1]MARK UP FOR RETAIL'!$D$11)*'[1]MARK UP FOR RETAIL'!$D$5)</f>
        <v>508.68000000000006</v>
      </c>
      <c r="I9" s="72"/>
      <c r="J9" s="73">
        <f>((('[1]THYME 6'!AI9*'[1]MARK UP FOR RETAIL'!$D$9)*'[1]MARK UP FOR RETAIL'!$D$11)*'[1]MARK UP FOR RETAIL'!$D$5)</f>
        <v>831.06000000000006</v>
      </c>
      <c r="K9" s="73">
        <f>((('[1]THYME 6'!AJ9*'[1]MARK UP FOR RETAIL'!$D$9)*'[1]MARK UP FOR RETAIL'!$D$11)*'[1]MARK UP FOR RETAIL'!$D$5)</f>
        <v>923.40000000000009</v>
      </c>
    </row>
    <row r="10" spans="1:17" ht="15.75" x14ac:dyDescent="0.25">
      <c r="A10" s="236" t="s">
        <v>85</v>
      </c>
      <c r="B10" s="182">
        <v>2</v>
      </c>
      <c r="C10" s="182">
        <v>2</v>
      </c>
      <c r="D10" s="276"/>
      <c r="E10" s="73">
        <f>((('[1]THYME 6'!AD10*'[1]MARK UP FOR RETAIL'!$D$9)*'[1]MARK UP FOR RETAIL'!$D$11)*'[1]MARK UP FOR RETAIL'!$D$5)+'[1]MARK UP FOR RETAIL'!$G$5</f>
        <v>1662.1200000000001</v>
      </c>
      <c r="F10" s="73">
        <f>((('[1]THYME 6'!AE10*'[1]MARK UP FOR RETAIL'!$D$9)*'[1]MARK UP FOR RETAIL'!$D$11)*'[1]MARK UP FOR RETAIL'!$D$5)+'[1]MARK UP FOR RETAIL'!$G$5</f>
        <v>2104.38</v>
      </c>
      <c r="G10" s="73">
        <f>((('[1]THYME 6'!AF10*'[1]MARK UP FOR RETAIL'!$D$9)*'[1]MARK UP FOR RETAIL'!$D$11)*'[1]MARK UP FOR RETAIL'!$D$5)</f>
        <v>296.46000000000004</v>
      </c>
      <c r="H10" s="73">
        <f>((('[1]THYME 6'!AG10*'[1]MARK UP FOR RETAIL'!$D$9)*'[1]MARK UP FOR RETAIL'!$D$11)*'[1]MARK UP FOR RETAIL'!$D$5)</f>
        <v>588.05999999999995</v>
      </c>
      <c r="I10" s="72"/>
      <c r="J10" s="73">
        <f>((('[1]THYME 6'!AI10*'[1]MARK UP FOR RETAIL'!$D$9)*'[1]MARK UP FOR RETAIL'!$D$11)*'[1]MARK UP FOR RETAIL'!$D$5)</f>
        <v>946.08</v>
      </c>
      <c r="K10" s="73">
        <f>((('[1]THYME 6'!AJ10*'[1]MARK UP FOR RETAIL'!$D$9)*'[1]MARK UP FOR RETAIL'!$D$11)*'[1]MARK UP FOR RETAIL'!$D$5)</f>
        <v>1054.6199999999999</v>
      </c>
    </row>
    <row r="11" spans="1:17" ht="15.75" x14ac:dyDescent="0.25">
      <c r="A11" s="236" t="s">
        <v>86</v>
      </c>
      <c r="B11" s="182">
        <v>2</v>
      </c>
      <c r="C11" s="182">
        <v>2</v>
      </c>
      <c r="D11" s="276"/>
      <c r="E11" s="73">
        <f>((('[1]THYME 6'!AD11*'[1]MARK UP FOR RETAIL'!$D$9)*'[1]MARK UP FOR RETAIL'!$D$11)*'[1]MARK UP FOR RETAIL'!$D$5)+'[1]MARK UP FOR RETAIL'!$G$5</f>
        <v>1864.6200000000001</v>
      </c>
      <c r="F11" s="73">
        <f>((('[1]THYME 6'!AE11*'[1]MARK UP FOR RETAIL'!$D$9)*'[1]MARK UP FOR RETAIL'!$D$11)*'[1]MARK UP FOR RETAIL'!$D$5)+'[1]MARK UP FOR RETAIL'!$G$5</f>
        <v>2366.8200000000002</v>
      </c>
      <c r="G11" s="73">
        <f>((('[1]THYME 6'!AF11*'[1]MARK UP FOR RETAIL'!$D$9)*'[1]MARK UP FOR RETAIL'!$D$11)*'[1]MARK UP FOR RETAIL'!$D$5)</f>
        <v>319.14</v>
      </c>
      <c r="H11" s="73">
        <f>((('[1]THYME 6'!AG11*'[1]MARK UP FOR RETAIL'!$D$9)*'[1]MARK UP FOR RETAIL'!$D$11)*'[1]MARK UP FOR RETAIL'!$D$5)</f>
        <v>665.82</v>
      </c>
      <c r="I11" s="72"/>
      <c r="J11" s="73">
        <f>((('[1]THYME 6'!AI11*'[1]MARK UP FOR RETAIL'!$D$9)*'[1]MARK UP FOR RETAIL'!$D$11)*'[1]MARK UP FOR RETAIL'!$D$5)</f>
        <v>1112.94</v>
      </c>
      <c r="K11" s="73">
        <f>((('[1]THYME 6'!AJ11*'[1]MARK UP FOR RETAIL'!$D$9)*'[1]MARK UP FOR RETAIL'!$D$11)*'[1]MARK UP FOR RETAIL'!$D$5)</f>
        <v>1237.68</v>
      </c>
    </row>
    <row r="12" spans="1:17" ht="15.75" x14ac:dyDescent="0.25">
      <c r="A12" s="236" t="s">
        <v>87</v>
      </c>
      <c r="B12" s="182">
        <v>4</v>
      </c>
      <c r="C12" s="182">
        <v>2</v>
      </c>
      <c r="D12" s="276"/>
      <c r="E12" s="73">
        <f>((('[1]THYME 6'!AD12*'[1]MARK UP FOR RETAIL'!$D$9)*'[1]MARK UP FOR RETAIL'!$D$11)*'[1]MARK UP FOR RETAIL'!$D$5)+'[1]MARK UP FOR RETAIL'!$G$5</f>
        <v>2118.96</v>
      </c>
      <c r="F12" s="73">
        <f>((('[1]THYME 6'!AE12*'[1]MARK UP FOR RETAIL'!$D$9)*'[1]MARK UP FOR RETAIL'!$D$11)*'[1]MARK UP FOR RETAIL'!$D$5)+'[1]MARK UP FOR RETAIL'!$G$5</f>
        <v>2653.56</v>
      </c>
      <c r="G12" s="73">
        <f>((('[1]THYME 6'!AF12*'[1]MARK UP FOR RETAIL'!$D$9)*'[1]MARK UP FOR RETAIL'!$D$11)*'[1]MARK UP FOR RETAIL'!$D$5)</f>
        <v>358.02</v>
      </c>
      <c r="H12" s="73">
        <f>((('[1]THYME 6'!AG12*'[1]MARK UP FOR RETAIL'!$D$9)*'[1]MARK UP FOR RETAIL'!$D$11)*'[1]MARK UP FOR RETAIL'!$D$5)</f>
        <v>743.58</v>
      </c>
      <c r="I12" s="72"/>
      <c r="J12" s="73">
        <f>((('[1]THYME 6'!AI12*'[1]MARK UP FOR RETAIL'!$D$9)*'[1]MARK UP FOR RETAIL'!$D$11)*'[1]MARK UP FOR RETAIL'!$D$5)</f>
        <v>1279.8000000000002</v>
      </c>
      <c r="K12" s="73">
        <f>((('[1]THYME 6'!AJ12*'[1]MARK UP FOR RETAIL'!$D$9)*'[1]MARK UP FOR RETAIL'!$D$11)*'[1]MARK UP FOR RETAIL'!$D$5)</f>
        <v>1425.6000000000001</v>
      </c>
    </row>
    <row r="13" spans="1:17" ht="15.75" x14ac:dyDescent="0.25">
      <c r="A13" s="236" t="s">
        <v>88</v>
      </c>
      <c r="B13" s="182">
        <v>4</v>
      </c>
      <c r="C13" s="182">
        <v>2</v>
      </c>
      <c r="D13" s="276"/>
      <c r="E13" s="73">
        <f>((('[1]THYME 6'!AD13*'[1]MARK UP FOR RETAIL'!$D$9)*'[1]MARK UP FOR RETAIL'!$D$11)*'[1]MARK UP FOR RETAIL'!$D$5)+'[1]MARK UP FOR RETAIL'!$G$5</f>
        <v>2297.16</v>
      </c>
      <c r="F13" s="73">
        <f>((('[1]THYME 6'!AE13*'[1]MARK UP FOR RETAIL'!$D$9)*'[1]MARK UP FOR RETAIL'!$D$11)*'[1]MARK UP FOR RETAIL'!$D$5)+'[1]MARK UP FOR RETAIL'!$G$5</f>
        <v>2888.46</v>
      </c>
      <c r="G13" s="73">
        <f>((('[1]THYME 6'!AF13*'[1]MARK UP FOR RETAIL'!$D$9)*'[1]MARK UP FOR RETAIL'!$D$11)*'[1]MARK UP FOR RETAIL'!$D$5)</f>
        <v>390.42</v>
      </c>
      <c r="H13" s="73">
        <f>((('[1]THYME 6'!AG13*'[1]MARK UP FOR RETAIL'!$D$9)*'[1]MARK UP FOR RETAIL'!$D$11)*'[1]MARK UP FOR RETAIL'!$D$5)</f>
        <v>821.34</v>
      </c>
      <c r="I13" s="72"/>
      <c r="J13" s="73">
        <f>((('[1]THYME 6'!AI13*'[1]MARK UP FOR RETAIL'!$D$9)*'[1]MARK UP FOR RETAIL'!$D$11)*'[1]MARK UP FOR RETAIL'!$D$5)</f>
        <v>1377</v>
      </c>
      <c r="K13" s="73">
        <f>((('[1]THYME 6'!AJ13*'[1]MARK UP FOR RETAIL'!$D$9)*'[1]MARK UP FOR RETAIL'!$D$11)*'[1]MARK UP FOR RETAIL'!$D$5)</f>
        <v>1532.5200000000002</v>
      </c>
    </row>
    <row r="14" spans="1:17" ht="15.75" x14ac:dyDescent="0.25">
      <c r="A14" s="236" t="s">
        <v>89</v>
      </c>
      <c r="B14" s="182">
        <v>6</v>
      </c>
      <c r="C14" s="182">
        <v>2</v>
      </c>
      <c r="D14" s="276"/>
      <c r="E14" s="73">
        <f>((('[1]THYME 6'!AD14*'[1]MARK UP FOR RETAIL'!$D$9)*'[1]MARK UP FOR RETAIL'!$D$11)*'[1]MARK UP FOR RETAIL'!$D$5)+'[1]MARK UP FOR RETAIL'!$G$5</f>
        <v>2519.1000000000004</v>
      </c>
      <c r="F14" s="73">
        <f>((('[1]THYME 6'!AE14*'[1]MARK UP FOR RETAIL'!$D$9)*'[1]MARK UP FOR RETAIL'!$D$11)*'[1]MARK UP FOR RETAIL'!$D$5)+'[1]MARK UP FOR RETAIL'!$G$5</f>
        <v>3175.2000000000003</v>
      </c>
      <c r="G14" s="73">
        <f>((('[1]THYME 6'!AF14*'[1]MARK UP FOR RETAIL'!$D$9)*'[1]MARK UP FOR RETAIL'!$D$11)*'[1]MARK UP FOR RETAIL'!$D$5)</f>
        <v>429.3</v>
      </c>
      <c r="H14" s="73">
        <f>((('[1]THYME 6'!AG14*'[1]MARK UP FOR RETAIL'!$D$9)*'[1]MARK UP FOR RETAIL'!$D$11)*'[1]MARK UP FOR RETAIL'!$D$5)</f>
        <v>902.34</v>
      </c>
      <c r="I14" s="72"/>
      <c r="J14" s="73">
        <f>((('[1]THYME 6'!AI14*'[1]MARK UP FOR RETAIL'!$D$9)*'[1]MARK UP FOR RETAIL'!$D$11)*'[1]MARK UP FOR RETAIL'!$D$5)</f>
        <v>1582.74</v>
      </c>
      <c r="K14" s="73">
        <f>((('[1]THYME 6'!AJ14*'[1]MARK UP FOR RETAIL'!$D$9)*'[1]MARK UP FOR RETAIL'!$D$11)*'[1]MARK UP FOR RETAIL'!$D$5)</f>
        <v>1759.3200000000002</v>
      </c>
    </row>
    <row r="15" spans="1:17" ht="15.75" x14ac:dyDescent="0.25">
      <c r="A15" s="236" t="s">
        <v>90</v>
      </c>
      <c r="B15" s="277">
        <v>6</v>
      </c>
      <c r="C15" s="277">
        <v>2</v>
      </c>
      <c r="D15" s="276"/>
      <c r="E15" s="73">
        <f>((('[1]THYME 6'!AD15*'[1]MARK UP FOR RETAIL'!$D$9)*'[1]MARK UP FOR RETAIL'!$D$11)*'[1]MARK UP FOR RETAIL'!$D$5)+'[1]MARK UP FOR RETAIL'!$G$5</f>
        <v>2676.24</v>
      </c>
      <c r="F15" s="73">
        <f>((('[1]THYME 6'!AE15*'[1]MARK UP FOR RETAIL'!$D$9)*'[1]MARK UP FOR RETAIL'!$D$11)*'[1]MARK UP FOR RETAIL'!$D$5)+'[1]MARK UP FOR RETAIL'!$G$5</f>
        <v>3389.0400000000004</v>
      </c>
      <c r="G15" s="73">
        <f>((('[1]THYME 6'!AF15*'[1]MARK UP FOR RETAIL'!$D$9)*'[1]MARK UP FOR RETAIL'!$D$11)*'[1]MARK UP FOR RETAIL'!$D$5)</f>
        <v>469.8</v>
      </c>
      <c r="H15" s="73">
        <f>((('[1]THYME 6'!AG15*'[1]MARK UP FOR RETAIL'!$D$9)*'[1]MARK UP FOR RETAIL'!$D$11)*'[1]MARK UP FOR RETAIL'!$D$5)</f>
        <v>980.1</v>
      </c>
      <c r="I15" s="72"/>
      <c r="J15" s="73">
        <f>((('[1]THYME 6'!AI15*'[1]MARK UP FOR RETAIL'!$D$9)*'[1]MARK UP FOR RETAIL'!$D$11)*'[1]MARK UP FOR RETAIL'!$D$5)</f>
        <v>1684.8000000000002</v>
      </c>
      <c r="K15" s="73">
        <f>((('[1]THYME 6'!AJ15*'[1]MARK UP FOR RETAIL'!$D$9)*'[1]MARK UP FOR RETAIL'!$D$11)*'[1]MARK UP FOR RETAIL'!$D$5)</f>
        <v>1871.1000000000001</v>
      </c>
    </row>
    <row r="16" spans="1:17" ht="15.75" x14ac:dyDescent="0.25">
      <c r="A16" s="260" t="s">
        <v>99</v>
      </c>
      <c r="B16" s="261"/>
      <c r="C16" s="262"/>
      <c r="D16" s="58"/>
      <c r="E16" s="73">
        <f>((('[1]THYME 6'!AD16*'[1]MARK UP FOR RETAIL'!$D$9)*'[1]MARK UP FOR RETAIL'!$D$11)*'[1]MARK UP FOR RETAIL'!$D$5)</f>
        <v>153.9</v>
      </c>
      <c r="F16" s="73">
        <f>((('[1]THYME 6'!AE16*'[1]MARK UP FOR RETAIL'!$D$9)*'[1]MARK UP FOR RETAIL'!$D$11)*'[1]MARK UP FOR RETAIL'!$D$5)</f>
        <v>153.9</v>
      </c>
      <c r="G16" s="73">
        <f>((('[1]THYME 6'!AF16*'[1]MARK UP FOR RETAIL'!$D$9)*'[1]MARK UP FOR RETAIL'!$D$11)*'[1]MARK UP FOR RETAIL'!$D$5)</f>
        <v>30.780000000000005</v>
      </c>
      <c r="H16" s="73" t="s">
        <v>25</v>
      </c>
      <c r="I16" s="72"/>
      <c r="J16" s="73">
        <f>((('[1]THYME 6'!AI16*'[1]MARK UP FOR RETAIL'!$D$9)*'[1]MARK UP FOR RETAIL'!$D$11)*'[1]MARK UP FOR RETAIL'!$D$5)</f>
        <v>69.660000000000011</v>
      </c>
      <c r="K16" s="73">
        <f>((('[1]THYME 6'!AJ16*'[1]MARK UP FOR RETAIL'!$D$9)*'[1]MARK UP FOR RETAIL'!$D$11)*'[1]MARK UP FOR RETAIL'!$D$5)</f>
        <v>77.759999999999991</v>
      </c>
    </row>
    <row r="17" spans="1:11" ht="15.75" x14ac:dyDescent="0.25">
      <c r="A17" s="279" t="s">
        <v>107</v>
      </c>
      <c r="B17" s="279"/>
      <c r="C17" s="279"/>
      <c r="D17" s="279"/>
      <c r="E17" s="73">
        <f>((('[1]THYME 6'!AD17*'[1]MARK UP FOR RETAIL'!$D$9)*'[1]MARK UP FOR RETAIL'!$D$11)*'[1]MARK UP FOR RETAIL'!$D$5)</f>
        <v>311.03999999999996</v>
      </c>
      <c r="F17" s="73">
        <f>((('[1]THYME 6'!AE17*'[1]MARK UP FOR RETAIL'!$D$9)*'[1]MARK UP FOR RETAIL'!$D$11)*'[1]MARK UP FOR RETAIL'!$D$5)</f>
        <v>385.56</v>
      </c>
      <c r="G17" s="73">
        <f>((('[1]THYME 6'!AF17*'[1]MARK UP FOR RETAIL'!$D$9)*'[1]MARK UP FOR RETAIL'!$D$11)*'[1]MARK UP FOR RETAIL'!$D$5)</f>
        <v>74.52</v>
      </c>
      <c r="H17" s="73">
        <f>((('[1]THYME 6'!AG17*'[1]MARK UP FOR RETAIL'!$D$9)*'[1]MARK UP FOR RETAIL'!$D$11)*'[1]MARK UP FOR RETAIL'!$D$5)</f>
        <v>77.759999999999991</v>
      </c>
      <c r="I17" s="72"/>
      <c r="J17" s="73">
        <f>((('[1]THYME 6'!AI17*'[1]MARK UP FOR RETAIL'!$D$9)*'[1]MARK UP FOR RETAIL'!$D$11)*'[1]MARK UP FOR RETAIL'!$D$5)</f>
        <v>192.78</v>
      </c>
      <c r="K17" s="73">
        <f>((('[1]THYME 6'!AJ17*'[1]MARK UP FOR RETAIL'!$D$9)*'[1]MARK UP FOR RETAIL'!$D$11)*'[1]MARK UP FOR RETAIL'!$D$5)</f>
        <v>215.46</v>
      </c>
    </row>
    <row r="18" spans="1:11" ht="15.75" x14ac:dyDescent="0.25">
      <c r="A18" s="260" t="s">
        <v>26</v>
      </c>
      <c r="B18" s="261"/>
      <c r="C18" s="261"/>
      <c r="D18" s="262"/>
      <c r="E18" s="274">
        <f>((('[1]THYME 6'!AD18*'[1]MARK UP FOR RETAIL'!$D$9)*'[1]MARK UP FOR RETAIL'!$D$11)*'[1]MARK UP FOR RETAIL'!$D$5)</f>
        <v>37.26</v>
      </c>
      <c r="F18" s="275"/>
      <c r="G18" s="73" t="s">
        <v>25</v>
      </c>
      <c r="H18" s="73" t="s">
        <v>25</v>
      </c>
      <c r="I18" s="72"/>
      <c r="J18" s="73">
        <f>((('[1]THYME 6'!AI18*'[1]MARK UP FOR RETAIL'!$D$9)*'[1]MARK UP FOR RETAIL'!$D$11)*'[1]MARK UP FOR RETAIL'!$D$5)</f>
        <v>25.92</v>
      </c>
      <c r="K18" s="73">
        <f>((('[1]THYME 6'!AJ18*'[1]MARK UP FOR RETAIL'!$D$9)*'[1]MARK UP FOR RETAIL'!$D$11)*'[1]MARK UP FOR RETAIL'!$D$5)</f>
        <v>30.780000000000005</v>
      </c>
    </row>
    <row r="19" spans="1:11" ht="15.75" x14ac:dyDescent="0.25">
      <c r="A19" s="280" t="s">
        <v>27</v>
      </c>
      <c r="B19" s="281"/>
      <c r="C19" s="281"/>
      <c r="D19" s="282"/>
      <c r="E19" s="89">
        <f>((('[1]THYME 6'!AD19*'[1]MARK UP FOR RETAIL'!$D$9)*'[1]MARK UP FOR RETAIL'!$D$11)*'[1]MARK UP FOR RETAIL'!$D$5)+'[1]MARK UP FOR RETAIL'!$G$5</f>
        <v>-103.68</v>
      </c>
      <c r="F19" s="89">
        <f>((('[1]THYME 6'!AE19*'[1]MARK UP FOR RETAIL'!$D$9)*'[1]MARK UP FOR RETAIL'!$D$11)*'[1]MARK UP FOR RETAIL'!$D$5)+'[1]MARK UP FOR RETAIL'!$G$5</f>
        <v>-129.60000000000002</v>
      </c>
      <c r="G19" s="89">
        <f>((('[1]THYME 6'!AF19*'[1]MARK UP FOR RETAIL'!$D$9)*'[1]MARK UP FOR RETAIL'!$D$11)*'[1]MARK UP FOR RETAIL'!$D$5)</f>
        <v>-22.680000000000003</v>
      </c>
      <c r="H19" s="89"/>
      <c r="I19" s="88"/>
      <c r="J19" s="89">
        <f>((('[1]THYME 6'!AI19*'[1]MARK UP FOR RETAIL'!$D$9)*'[1]MARK UP FOR RETAIL'!$D$11)*'[1]MARK UP FOR RETAIL'!$D$5)</f>
        <v>-51.84</v>
      </c>
      <c r="K19" s="89">
        <f>((('[1]THYME 6'!AJ19*'[1]MARK UP FOR RETAIL'!$D$9)*'[1]MARK UP FOR RETAIL'!$D$11)*'[1]MARK UP FOR RETAIL'!$D$5)</f>
        <v>-72.900000000000006</v>
      </c>
    </row>
    <row r="20" spans="1:11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</row>
    <row r="22" spans="1:11" x14ac:dyDescent="0.25">
      <c r="A22" s="49"/>
      <c r="B22" s="90"/>
      <c r="C22" s="90"/>
      <c r="D22" s="49"/>
      <c r="E22" s="176"/>
      <c r="F22" s="49"/>
      <c r="G22" s="49"/>
      <c r="H22" s="49"/>
      <c r="I22" s="49"/>
      <c r="J22" s="49"/>
      <c r="K22" s="49"/>
    </row>
    <row r="23" spans="1:11" x14ac:dyDescent="0.25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</row>
    <row r="24" spans="1:11" ht="15" customHeight="1" x14ac:dyDescent="0.25">
      <c r="A24" s="394" t="s">
        <v>1</v>
      </c>
      <c r="B24" s="394"/>
      <c r="C24" s="394"/>
      <c r="D24" s="394"/>
      <c r="E24" s="49"/>
      <c r="F24" s="49"/>
      <c r="G24" s="49"/>
      <c r="H24" s="49"/>
      <c r="I24" s="49"/>
      <c r="J24" s="49"/>
      <c r="K24" s="49"/>
    </row>
    <row r="25" spans="1:11" ht="15" customHeight="1" x14ac:dyDescent="0.25">
      <c r="A25" s="394"/>
      <c r="B25" s="394"/>
      <c r="C25" s="394"/>
      <c r="D25" s="394"/>
      <c r="E25" s="396" t="s">
        <v>154</v>
      </c>
      <c r="F25" s="397"/>
      <c r="G25" s="53"/>
      <c r="H25" s="53"/>
      <c r="I25" s="53"/>
      <c r="J25" s="54" t="s">
        <v>3</v>
      </c>
      <c r="K25" s="229"/>
    </row>
    <row r="26" spans="1:11" ht="15" customHeight="1" x14ac:dyDescent="0.25">
      <c r="A26" s="398"/>
      <c r="B26" s="398"/>
      <c r="C26" s="398"/>
      <c r="D26" s="398"/>
      <c r="E26" s="399"/>
      <c r="F26" s="400"/>
      <c r="G26" s="53"/>
      <c r="H26" s="53"/>
      <c r="I26" s="53"/>
      <c r="J26" s="234"/>
      <c r="K26" s="234"/>
    </row>
    <row r="27" spans="1:11" ht="51" x14ac:dyDescent="0.25">
      <c r="A27" s="60" t="s">
        <v>43</v>
      </c>
      <c r="B27" s="63" t="s">
        <v>5</v>
      </c>
      <c r="C27" s="63" t="s">
        <v>104</v>
      </c>
      <c r="D27" s="63" t="s">
        <v>6</v>
      </c>
      <c r="E27" s="63" t="s">
        <v>8</v>
      </c>
      <c r="F27" s="63" t="s">
        <v>9</v>
      </c>
      <c r="G27" s="61" t="s">
        <v>10</v>
      </c>
      <c r="H27" s="62"/>
      <c r="I27" s="65"/>
      <c r="J27" s="273" t="s">
        <v>12</v>
      </c>
      <c r="K27" s="273" t="s">
        <v>13</v>
      </c>
    </row>
    <row r="28" spans="1:11" ht="15.75" x14ac:dyDescent="0.25">
      <c r="A28" s="236" t="s">
        <v>105</v>
      </c>
      <c r="B28" s="182">
        <v>1</v>
      </c>
      <c r="C28" s="182">
        <v>2</v>
      </c>
      <c r="D28" s="52" t="s">
        <v>14</v>
      </c>
      <c r="E28" s="73">
        <f>((('[1]THYME 6'!AD28*'[1]MARK UP FOR RETAIL'!$D$9)*'[1]MARK UP FOR RETAIL'!$D$11)*'[1]MARK UP FOR RETAIL'!$D$5)+'[1]MARK UP FOR RETAIL'!$G$5</f>
        <v>1001.1600000000001</v>
      </c>
      <c r="F28" s="73">
        <f>((('[1]THYME 6'!AE28*'[1]MARK UP FOR RETAIL'!$D$9)*'[1]MARK UP FOR RETAIL'!$D$11)*'[1]MARK UP FOR RETAIL'!$D$5)+'[1]MARK UP FOR RETAIL'!$G$5</f>
        <v>1236.0600000000002</v>
      </c>
      <c r="G28" s="80">
        <f>(('[1]THYME 6'!AF28*'[1]MARK UP FOR RETAIL'!$D$10)*'[1]MARK UP FOR RETAIL'!$D$11)*'[1]MARK UP FOR RETAIL'!$D$7</f>
        <v>183.06</v>
      </c>
      <c r="H28" s="82"/>
      <c r="I28" s="72"/>
      <c r="J28" s="73">
        <f>('[1]THYME 6'!AI28*'[1]MARK UP FOR RETAIL'!$D$11)*'[1]MARK UP FOR RETAIL'!$D$5</f>
        <v>599.40000000000009</v>
      </c>
      <c r="K28" s="73">
        <f>('[1]THYME 6'!AJ28*'[1]MARK UP FOR RETAIL'!$D$11)*'[1]MARK UP FOR RETAIL'!$D$5</f>
        <v>664.2</v>
      </c>
    </row>
    <row r="29" spans="1:11" ht="15.75" x14ac:dyDescent="0.25">
      <c r="A29" s="236" t="s">
        <v>106</v>
      </c>
      <c r="B29" s="182">
        <v>1</v>
      </c>
      <c r="C29" s="182">
        <v>2</v>
      </c>
      <c r="D29" s="276"/>
      <c r="E29" s="73">
        <f>((('[1]THYME 6'!AD29*'[1]MARK UP FOR RETAIL'!$D$9)*'[1]MARK UP FOR RETAIL'!$D$11)*'[1]MARK UP FOR RETAIL'!$D$5)+'[1]MARK UP FOR RETAIL'!$G$5</f>
        <v>1151.82</v>
      </c>
      <c r="F29" s="73">
        <f>((('[1]THYME 6'!AE29*'[1]MARK UP FOR RETAIL'!$D$9)*'[1]MARK UP FOR RETAIL'!$D$11)*'[1]MARK UP FOR RETAIL'!$D$5)+'[1]MARK UP FOR RETAIL'!$G$5</f>
        <v>1436.9399999999998</v>
      </c>
      <c r="G29" s="80">
        <f>(('[1]THYME 6'!AF29*'[1]MARK UP FOR RETAIL'!$D$10)*'[1]MARK UP FOR RETAIL'!$D$11)*'[1]MARK UP FOR RETAIL'!$D$7</f>
        <v>210.60000000000002</v>
      </c>
      <c r="H29" s="82"/>
      <c r="I29" s="72"/>
      <c r="J29" s="73">
        <f>('[1]THYME 6'!AI29*'[1]MARK UP FOR RETAIL'!$D$11)*'[1]MARK UP FOR RETAIL'!$D$5</f>
        <v>662.57999999999993</v>
      </c>
      <c r="K29" s="73">
        <f>('[1]THYME 6'!AJ29*'[1]MARK UP FOR RETAIL'!$D$11)*'[1]MARK UP FOR RETAIL'!$D$5</f>
        <v>737.1</v>
      </c>
    </row>
    <row r="30" spans="1:11" ht="15.75" x14ac:dyDescent="0.25">
      <c r="A30" s="236" t="s">
        <v>84</v>
      </c>
      <c r="B30" s="182">
        <v>2</v>
      </c>
      <c r="C30" s="182">
        <v>2</v>
      </c>
      <c r="D30" s="276"/>
      <c r="E30" s="73">
        <f>((('[1]THYME 6'!AD30*'[1]MARK UP FOR RETAIL'!$D$9)*'[1]MARK UP FOR RETAIL'!$D$11)*'[1]MARK UP FOR RETAIL'!$D$5)+'[1]MARK UP FOR RETAIL'!$G$5</f>
        <v>1312.2</v>
      </c>
      <c r="F30" s="73">
        <f>((('[1]THYME 6'!AE30*'[1]MARK UP FOR RETAIL'!$D$9)*'[1]MARK UP FOR RETAIL'!$D$11)*'[1]MARK UP FOR RETAIL'!$D$5)+'[1]MARK UP FOR RETAIL'!$G$5</f>
        <v>1665.36</v>
      </c>
      <c r="G30" s="80">
        <f>(('[1]THYME 6'!AF30*'[1]MARK UP FOR RETAIL'!$D$10)*'[1]MARK UP FOR RETAIL'!$D$11)*'[1]MARK UP FOR RETAIL'!$D$7</f>
        <v>239.76000000000002</v>
      </c>
      <c r="H30" s="82"/>
      <c r="I30" s="72"/>
      <c r="J30" s="73">
        <f>('[1]THYME 6'!AI30*'[1]MARK UP FOR RETAIL'!$D$11)*'[1]MARK UP FOR RETAIL'!$D$5</f>
        <v>750.06000000000006</v>
      </c>
      <c r="K30" s="73">
        <f>('[1]THYME 6'!AJ30*'[1]MARK UP FOR RETAIL'!$D$11)*'[1]MARK UP FOR RETAIL'!$D$5</f>
        <v>831.06000000000006</v>
      </c>
    </row>
    <row r="31" spans="1:11" ht="15.75" x14ac:dyDescent="0.25">
      <c r="A31" s="236" t="s">
        <v>85</v>
      </c>
      <c r="B31" s="182">
        <v>2</v>
      </c>
      <c r="C31" s="182">
        <v>2</v>
      </c>
      <c r="D31" s="276"/>
      <c r="E31" s="73">
        <f>((('[1]THYME 6'!AD31*'[1]MARK UP FOR RETAIL'!$D$9)*'[1]MARK UP FOR RETAIL'!$D$11)*'[1]MARK UP FOR RETAIL'!$D$5)+'[1]MARK UP FOR RETAIL'!$G$5</f>
        <v>1495.26</v>
      </c>
      <c r="F31" s="73">
        <f>((('[1]THYME 6'!AE31*'[1]MARK UP FOR RETAIL'!$D$9)*'[1]MARK UP FOR RETAIL'!$D$11)*'[1]MARK UP FOR RETAIL'!$D$5)+'[1]MARK UP FOR RETAIL'!$G$5</f>
        <v>1895.4</v>
      </c>
      <c r="G31" s="80">
        <f>(('[1]THYME 6'!AF31*'[1]MARK UP FOR RETAIL'!$D$10)*'[1]MARK UP FOR RETAIL'!$D$11)*'[1]MARK UP FOR RETAIL'!$D$7</f>
        <v>270.54000000000002</v>
      </c>
      <c r="H31" s="82"/>
      <c r="I31" s="72"/>
      <c r="J31" s="73">
        <f>('[1]THYME 6'!AI31*'[1]MARK UP FOR RETAIL'!$D$11)*'[1]MARK UP FOR RETAIL'!$D$5</f>
        <v>850.5</v>
      </c>
      <c r="K31" s="73">
        <f>('[1]THYME 6'!AJ31*'[1]MARK UP FOR RETAIL'!$D$11)*'[1]MARK UP FOR RETAIL'!$D$5</f>
        <v>946.08</v>
      </c>
    </row>
    <row r="32" spans="1:11" ht="15.75" x14ac:dyDescent="0.25">
      <c r="A32" s="236" t="s">
        <v>86</v>
      </c>
      <c r="B32" s="182">
        <v>2</v>
      </c>
      <c r="C32" s="182">
        <v>2</v>
      </c>
      <c r="D32" s="276"/>
      <c r="E32" s="73">
        <f>((('[1]THYME 6'!AD32*'[1]MARK UP FOR RETAIL'!$D$9)*'[1]MARK UP FOR RETAIL'!$D$11)*'[1]MARK UP FOR RETAIL'!$D$5)+'[1]MARK UP FOR RETAIL'!$G$5</f>
        <v>1681.56</v>
      </c>
      <c r="F32" s="73">
        <f>((('[1]THYME 6'!AE32*'[1]MARK UP FOR RETAIL'!$D$9)*'[1]MARK UP FOR RETAIL'!$D$11)*'[1]MARK UP FOR RETAIL'!$D$5)+'[1]MARK UP FOR RETAIL'!$G$5</f>
        <v>2130.3000000000002</v>
      </c>
      <c r="G32" s="80">
        <f>(('[1]THYME 6'!AF32*'[1]MARK UP FOR RETAIL'!$D$10)*'[1]MARK UP FOR RETAIL'!$D$11)*'[1]MARK UP FOR RETAIL'!$D$7</f>
        <v>302.94000000000005</v>
      </c>
      <c r="H32" s="82"/>
      <c r="I32" s="72"/>
      <c r="J32" s="73">
        <f>('[1]THYME 6'!AI32*'[1]MARK UP FOR RETAIL'!$D$11)*'[1]MARK UP FOR RETAIL'!$D$5</f>
        <v>1001.1600000000001</v>
      </c>
      <c r="K32" s="73">
        <f>('[1]THYME 6'!AJ32*'[1]MARK UP FOR RETAIL'!$D$11)*'[1]MARK UP FOR RETAIL'!$D$5</f>
        <v>1111.32</v>
      </c>
    </row>
    <row r="33" spans="1:11" ht="15.75" x14ac:dyDescent="0.25">
      <c r="A33" s="236" t="s">
        <v>87</v>
      </c>
      <c r="B33" s="182">
        <v>4</v>
      </c>
      <c r="C33" s="182">
        <v>2</v>
      </c>
      <c r="D33" s="276"/>
      <c r="E33" s="73">
        <f>((('[1]THYME 6'!AD33*'[1]MARK UP FOR RETAIL'!$D$9)*'[1]MARK UP FOR RETAIL'!$D$11)*'[1]MARK UP FOR RETAIL'!$D$5)+'[1]MARK UP FOR RETAIL'!$G$5</f>
        <v>1906.74</v>
      </c>
      <c r="F33" s="73">
        <f>((('[1]THYME 6'!AE33*'[1]MARK UP FOR RETAIL'!$D$9)*'[1]MARK UP FOR RETAIL'!$D$11)*'[1]MARK UP FOR RETAIL'!$D$5)+'[1]MARK UP FOR RETAIL'!$G$5</f>
        <v>2387.88</v>
      </c>
      <c r="G33" s="80">
        <f>(('[1]THYME 6'!AF33*'[1]MARK UP FOR RETAIL'!$D$10)*'[1]MARK UP FOR RETAIL'!$D$11)*'[1]MARK UP FOR RETAIL'!$D$7</f>
        <v>333.72</v>
      </c>
      <c r="H33" s="82"/>
      <c r="I33" s="72"/>
      <c r="J33" s="73">
        <f>('[1]THYME 6'!AI33*'[1]MARK UP FOR RETAIL'!$D$11)*'[1]MARK UP FOR RETAIL'!$D$5</f>
        <v>1151.82</v>
      </c>
      <c r="K33" s="73">
        <f>('[1]THYME 6'!AJ33*'[1]MARK UP FOR RETAIL'!$D$11)*'[1]MARK UP FOR RETAIL'!$D$5</f>
        <v>1279.8000000000002</v>
      </c>
    </row>
    <row r="34" spans="1:11" ht="15.75" x14ac:dyDescent="0.25">
      <c r="A34" s="236" t="s">
        <v>88</v>
      </c>
      <c r="B34" s="182">
        <v>4</v>
      </c>
      <c r="C34" s="182">
        <v>2</v>
      </c>
      <c r="D34" s="276"/>
      <c r="E34" s="73">
        <f>((('[1]THYME 6'!AD34*'[1]MARK UP FOR RETAIL'!$D$9)*'[1]MARK UP FOR RETAIL'!$D$11)*'[1]MARK UP FOR RETAIL'!$D$5)+'[1]MARK UP FOR RETAIL'!$G$5</f>
        <v>2068.7399999999998</v>
      </c>
      <c r="F34" s="73">
        <f>((('[1]THYME 6'!AE34*'[1]MARK UP FOR RETAIL'!$D$9)*'[1]MARK UP FOR RETAIL'!$D$11)*'[1]MARK UP FOR RETAIL'!$D$5)+'[1]MARK UP FOR RETAIL'!$G$5</f>
        <v>2601.7199999999998</v>
      </c>
      <c r="G34" s="80">
        <f>(('[1]THYME 6'!AF34*'[1]MARK UP FOR RETAIL'!$D$10)*'[1]MARK UP FOR RETAIL'!$D$11)*'[1]MARK UP FOR RETAIL'!$D$7</f>
        <v>366.12</v>
      </c>
      <c r="H34" s="82"/>
      <c r="I34" s="72"/>
      <c r="J34" s="73">
        <f>('[1]THYME 6'!AI34*'[1]MARK UP FOR RETAIL'!$D$11)*'[1]MARK UP FOR RETAIL'!$D$5</f>
        <v>1239.3000000000002</v>
      </c>
      <c r="K34" s="73">
        <f>('[1]THYME 6'!AJ34*'[1]MARK UP FOR RETAIL'!$D$11)*'[1]MARK UP FOR RETAIL'!$D$5</f>
        <v>1377</v>
      </c>
    </row>
    <row r="35" spans="1:11" ht="15.75" x14ac:dyDescent="0.25">
      <c r="A35" s="236" t="s">
        <v>89</v>
      </c>
      <c r="B35" s="182">
        <v>6</v>
      </c>
      <c r="C35" s="182">
        <v>2</v>
      </c>
      <c r="D35" s="276"/>
      <c r="E35" s="73">
        <f>((('[1]THYME 6'!AD35*'[1]MARK UP FOR RETAIL'!$D$9)*'[1]MARK UP FOR RETAIL'!$D$11)*'[1]MARK UP FOR RETAIL'!$D$5)+'[1]MARK UP FOR RETAIL'!$G$5</f>
        <v>2269.6200000000003</v>
      </c>
      <c r="F35" s="73">
        <f>((('[1]THYME 6'!AE35*'[1]MARK UP FOR RETAIL'!$D$9)*'[1]MARK UP FOR RETAIL'!$D$11)*'[1]MARK UP FOR RETAIL'!$D$5)+'[1]MARK UP FOR RETAIL'!$G$5</f>
        <v>2857.68</v>
      </c>
      <c r="G35" s="80">
        <f>(('[1]THYME 6'!AF35*'[1]MARK UP FOR RETAIL'!$D$10)*'[1]MARK UP FOR RETAIL'!$D$11)*'[1]MARK UP FOR RETAIL'!$D$7</f>
        <v>393.65999999999997</v>
      </c>
      <c r="H35" s="82"/>
      <c r="I35" s="72"/>
      <c r="J35" s="73">
        <f>('[1]THYME 6'!AI35*'[1]MARK UP FOR RETAIL'!$D$11)*'[1]MARK UP FOR RETAIL'!$D$5</f>
        <v>1420.74</v>
      </c>
      <c r="K35" s="73">
        <f>('[1]THYME 6'!AJ35*'[1]MARK UP FOR RETAIL'!$D$11)*'[1]MARK UP FOR RETAIL'!$D$5</f>
        <v>1581.1200000000001</v>
      </c>
    </row>
    <row r="36" spans="1:11" ht="15.75" x14ac:dyDescent="0.25">
      <c r="A36" s="236" t="s">
        <v>90</v>
      </c>
      <c r="B36" s="277">
        <v>6</v>
      </c>
      <c r="C36" s="277">
        <v>2</v>
      </c>
      <c r="D36" s="276"/>
      <c r="E36" s="73">
        <f>((('[1]THYME 6'!AD36*'[1]MARK UP FOR RETAIL'!$D$9)*'[1]MARK UP FOR RETAIL'!$D$11)*'[1]MARK UP FOR RETAIL'!$D$5)+'[1]MARK UP FOR RETAIL'!$G$5</f>
        <v>2410.56</v>
      </c>
      <c r="F36" s="73">
        <f>((('[1]THYME 6'!AE36*'[1]MARK UP FOR RETAIL'!$D$9)*'[1]MARK UP FOR RETAIL'!$D$11)*'[1]MARK UP FOR RETAIL'!$D$5)+'[1]MARK UP FOR RETAIL'!$G$5</f>
        <v>3048.84</v>
      </c>
      <c r="G36" s="80">
        <f>(('[1]THYME 6'!AF36*'[1]MARK UP FOR RETAIL'!$D$10)*'[1]MARK UP FOR RETAIL'!$D$11)*'[1]MARK UP FOR RETAIL'!$D$7</f>
        <v>422.82</v>
      </c>
      <c r="H36" s="82"/>
      <c r="I36" s="72"/>
      <c r="J36" s="73">
        <f>('[1]THYME 6'!AI36*'[1]MARK UP FOR RETAIL'!$D$11)*'[1]MARK UP FOR RETAIL'!$D$5</f>
        <v>1514.7</v>
      </c>
      <c r="K36" s="73">
        <f>('[1]THYME 6'!AJ36*'[1]MARK UP FOR RETAIL'!$D$11)*'[1]MARK UP FOR RETAIL'!$D$5</f>
        <v>1684.8000000000002</v>
      </c>
    </row>
    <row r="37" spans="1:11" ht="15.75" x14ac:dyDescent="0.25">
      <c r="A37" s="260" t="s">
        <v>99</v>
      </c>
      <c r="B37" s="261"/>
      <c r="C37" s="262"/>
      <c r="D37" s="58"/>
      <c r="E37" s="73">
        <f>((('[1]THYME 6'!AD37*'[1]MARK UP FOR RETAIL'!$D$9)*'[1]MARK UP FOR RETAIL'!$D$11)*'[1]MARK UP FOR RETAIL'!$D$5)</f>
        <v>153.9</v>
      </c>
      <c r="F37" s="73">
        <f>((('[1]THYME 6'!AE37*'[1]MARK UP FOR RETAIL'!$D$9)*'[1]MARK UP FOR RETAIL'!$D$11)*'[1]MARK UP FOR RETAIL'!$D$5)</f>
        <v>153.9</v>
      </c>
      <c r="G37" s="80">
        <f>(('[1]THYME 6'!AF37*'[1]MARK UP FOR RETAIL'!$D$10)*'[1]MARK UP FOR RETAIL'!$D$11)*'[1]MARK UP FOR RETAIL'!$D$7</f>
        <v>30.780000000000005</v>
      </c>
      <c r="H37" s="82"/>
      <c r="I37" s="72"/>
      <c r="J37" s="73">
        <f>('[1]THYME 6'!AI37*'[1]MARK UP FOR RETAIL'!$D$11)*'[1]MARK UP FOR RETAIL'!$D$5</f>
        <v>69.660000000000011</v>
      </c>
      <c r="K37" s="73">
        <f>('[1]THYME 6'!AJ37*'[1]MARK UP FOR RETAIL'!$D$11)*'[1]MARK UP FOR RETAIL'!$D$5</f>
        <v>77.759999999999991</v>
      </c>
    </row>
    <row r="38" spans="1:11" ht="15.75" x14ac:dyDescent="0.25">
      <c r="A38" s="279" t="s">
        <v>107</v>
      </c>
      <c r="B38" s="279"/>
      <c r="C38" s="279"/>
      <c r="D38" s="279"/>
      <c r="E38" s="73">
        <f>((('[1]THYME 6'!AD38*'[1]MARK UP FOR RETAIL'!$D$9)*'[1]MARK UP FOR RETAIL'!$D$11)*'[1]MARK UP FOR RETAIL'!$D$5)</f>
        <v>277.02</v>
      </c>
      <c r="F38" s="73">
        <f>((('[1]THYME 6'!AE38*'[1]MARK UP FOR RETAIL'!$D$9)*'[1]MARK UP FOR RETAIL'!$D$11)*'[1]MARK UP FOR RETAIL'!$D$5)</f>
        <v>346.68000000000006</v>
      </c>
      <c r="G38" s="80">
        <f>(('[1]THYME 6'!AF38*'[1]MARK UP FOR RETAIL'!$D$10)*'[1]MARK UP FOR RETAIL'!$D$11)*'[1]MARK UP FOR RETAIL'!$D$7</f>
        <v>74.52</v>
      </c>
      <c r="H38" s="82"/>
      <c r="I38" s="72"/>
      <c r="J38" s="73">
        <f>('[1]THYME 6'!AI38*'[1]MARK UP FOR RETAIL'!$D$11)*'[1]MARK UP FOR RETAIL'!$D$5</f>
        <v>171.72</v>
      </c>
      <c r="K38" s="73">
        <f>('[1]THYME 6'!AJ38*'[1]MARK UP FOR RETAIL'!$D$11)*'[1]MARK UP FOR RETAIL'!$D$5</f>
        <v>191.16</v>
      </c>
    </row>
    <row r="39" spans="1:11" ht="15.75" x14ac:dyDescent="0.25">
      <c r="A39" s="280" t="s">
        <v>27</v>
      </c>
      <c r="B39" s="281"/>
      <c r="C39" s="281"/>
      <c r="D39" s="282"/>
      <c r="E39" s="89">
        <f>((('[1]THYME 6'!AD39*'[1]MARK UP FOR RETAIL'!$D$9)*'[1]MARK UP FOR RETAIL'!$D$11)*'[1]MARK UP FOR RETAIL'!$D$5)</f>
        <v>-92.339999999999989</v>
      </c>
      <c r="F39" s="89">
        <f>((('[1]THYME 6'!AE39*'[1]MARK UP FOR RETAIL'!$D$9)*'[1]MARK UP FOR RETAIL'!$D$11)*'[1]MARK UP FOR RETAIL'!$D$5)+'[1]MARK UP FOR RETAIL'!$G$5</f>
        <v>-113.4</v>
      </c>
      <c r="G39" s="283">
        <f>(('[1]THYME 6'!AF39*'[1]MARK UP FOR RETAIL'!$D$10)*'[1]MARK UP FOR RETAIL'!$D$11)*'[1]MARK UP FOR RETAIL'!$D$7</f>
        <v>-17.82</v>
      </c>
      <c r="H39" s="284"/>
      <c r="I39" s="88"/>
      <c r="J39" s="89">
        <f>('[1]THYME 6'!AI39*'[1]MARK UP FOR RETAIL'!$D$11)*'[1]MARK UP FOR RETAIL'!$D$5</f>
        <v>-51.84</v>
      </c>
      <c r="K39" s="89">
        <f>('[1]THYME 6'!AJ39*'[1]MARK UP FOR RETAIL'!$D$11)*'[1]MARK UP FOR RETAIL'!$D$5</f>
        <v>-63.18</v>
      </c>
    </row>
  </sheetData>
  <mergeCells count="32">
    <mergeCell ref="A1:K1"/>
    <mergeCell ref="A3:D5"/>
    <mergeCell ref="J4:K5"/>
    <mergeCell ref="I6:I19"/>
    <mergeCell ref="D7:D16"/>
    <mergeCell ref="A16:C16"/>
    <mergeCell ref="E4:F5"/>
    <mergeCell ref="I27:I39"/>
    <mergeCell ref="D28:D37"/>
    <mergeCell ref="G28:H28"/>
    <mergeCell ref="G29:H29"/>
    <mergeCell ref="A19:D19"/>
    <mergeCell ref="A37:C37"/>
    <mergeCell ref="A24:D26"/>
    <mergeCell ref="A18:D18"/>
    <mergeCell ref="A17:D17"/>
    <mergeCell ref="E18:F18"/>
    <mergeCell ref="E25:F26"/>
    <mergeCell ref="J25:K26"/>
    <mergeCell ref="A38:D38"/>
    <mergeCell ref="G38:H38"/>
    <mergeCell ref="A39:D39"/>
    <mergeCell ref="G39:H39"/>
    <mergeCell ref="G32:H32"/>
    <mergeCell ref="G33:H33"/>
    <mergeCell ref="G34:H34"/>
    <mergeCell ref="G35:H35"/>
    <mergeCell ref="G36:H36"/>
    <mergeCell ref="G37:H37"/>
    <mergeCell ref="G30:H30"/>
    <mergeCell ref="G31:H31"/>
    <mergeCell ref="G27:H2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43"/>
    </sheetView>
  </sheetViews>
  <sheetFormatPr defaultRowHeight="15" x14ac:dyDescent="0.25"/>
  <cols>
    <col min="7" max="7" width="11.140625" customWidth="1"/>
  </cols>
  <sheetData>
    <row r="1" spans="1:12" ht="45.75" x14ac:dyDescent="0.25">
      <c r="A1" s="402" t="s">
        <v>155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4"/>
    </row>
    <row r="2" spans="1:12" ht="15" customHeight="1" x14ac:dyDescent="0.25">
      <c r="A2" s="405" t="s">
        <v>1</v>
      </c>
      <c r="B2" s="406"/>
      <c r="C2" s="406"/>
      <c r="D2" s="406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5">
      <c r="A3" s="406"/>
      <c r="B3" s="406"/>
      <c r="C3" s="406"/>
      <c r="D3" s="406"/>
      <c r="E3" s="50" t="s">
        <v>2</v>
      </c>
      <c r="F3" s="228"/>
      <c r="G3" s="158"/>
      <c r="H3" s="53"/>
      <c r="I3" s="53"/>
      <c r="J3" s="53"/>
      <c r="K3" s="54" t="s">
        <v>3</v>
      </c>
      <c r="L3" s="229"/>
    </row>
    <row r="4" spans="1:12" ht="15" customHeight="1" x14ac:dyDescent="0.25">
      <c r="A4" s="406"/>
      <c r="B4" s="406"/>
      <c r="C4" s="406"/>
      <c r="D4" s="406"/>
      <c r="E4" s="407"/>
      <c r="F4" s="408"/>
      <c r="G4" s="409"/>
      <c r="H4" s="53"/>
      <c r="I4" s="53"/>
      <c r="J4" s="53"/>
      <c r="K4" s="410"/>
      <c r="L4" s="410"/>
    </row>
    <row r="5" spans="1:12" ht="51" x14ac:dyDescent="0.25">
      <c r="A5" s="60" t="s">
        <v>43</v>
      </c>
      <c r="B5" s="201" t="s">
        <v>5</v>
      </c>
      <c r="C5" s="201"/>
      <c r="D5" s="63" t="s">
        <v>6</v>
      </c>
      <c r="E5" s="63" t="s">
        <v>7</v>
      </c>
      <c r="F5" s="63" t="s">
        <v>8</v>
      </c>
      <c r="G5" s="63" t="s">
        <v>9</v>
      </c>
      <c r="H5" s="63" t="s">
        <v>10</v>
      </c>
      <c r="I5" s="411" t="s">
        <v>47</v>
      </c>
      <c r="J5" s="363">
        <v>52</v>
      </c>
      <c r="K5" s="412" t="s">
        <v>12</v>
      </c>
      <c r="L5" s="412" t="s">
        <v>13</v>
      </c>
    </row>
    <row r="6" spans="1:12" ht="29.25" x14ac:dyDescent="0.25">
      <c r="A6" s="67" t="s">
        <v>519</v>
      </c>
      <c r="B6" s="218">
        <v>0</v>
      </c>
      <c r="C6" s="218"/>
      <c r="D6" s="168" t="s">
        <v>44</v>
      </c>
      <c r="E6" s="71">
        <f>((([1]VANTAGE!AF6*'[1]MARK UP FOR RETAIL'!$D$9)*'[1]MARK UP FOR RETAIL'!$D$11)*'[1]MARK UP FOR RETAIL'!$D$5)+'[1]MARK UP FOR RETAIL'!$G$5</f>
        <v>599.40000000000009</v>
      </c>
      <c r="F6" s="71">
        <f>((([1]VANTAGE!AG6*'[1]MARK UP FOR RETAIL'!$D$9)*'[1]MARK UP FOR RETAIL'!$D$11)*'[1]MARK UP FOR RETAIL'!$D$5)+'[1]MARK UP FOR RETAIL'!$G$5</f>
        <v>730.62</v>
      </c>
      <c r="G6" s="71">
        <f>((([1]VANTAGE!AH6*'[1]MARK UP FOR RETAIL'!$D$9)*'[1]MARK UP FOR RETAIL'!$D$11)*'[1]MARK UP FOR RETAIL'!$D$5)+'[1]MARK UP FOR RETAIL'!$G$5</f>
        <v>918.54000000000008</v>
      </c>
      <c r="H6" s="71">
        <f>(([1]VANTAGE!AI6*'[1]MARK UP FOR RETAIL'!$D$10)*'[1]MARK UP FOR RETAIL'!$D$11)*'[1]MARK UP FOR RETAIL'!$D$7</f>
        <v>126.36</v>
      </c>
      <c r="I6" s="71">
        <f>([1]VANTAGE!AJ6*'[1]MARK UP FOR RETAIL'!$D$11)*'[1]MARK UP FOR RETAIL'!$D$5</f>
        <v>126.36</v>
      </c>
      <c r="J6" s="363"/>
      <c r="K6" s="73">
        <f>([1]VANTAGE!AL6*'[1]MARK UP FOR RETAIL'!$D$11)*'[1]MARK UP FOR RETAIL'!$D$5</f>
        <v>319.14</v>
      </c>
      <c r="L6" s="73">
        <f>([1]VANTAGE!AM6*'[1]MARK UP FOR RETAIL'!$D$11)*'[1]MARK UP FOR RETAIL'!$D$5</f>
        <v>356.40000000000003</v>
      </c>
    </row>
    <row r="7" spans="1:12" ht="15.75" x14ac:dyDescent="0.25">
      <c r="A7" s="413" t="s">
        <v>156</v>
      </c>
      <c r="B7" s="218">
        <v>1</v>
      </c>
      <c r="C7" s="218"/>
      <c r="D7" s="168"/>
      <c r="E7" s="71">
        <f>((([1]VANTAGE!AF7*'[1]MARK UP FOR RETAIL'!$D$9)*'[1]MARK UP FOR RETAIL'!$D$11)*'[1]MARK UP FOR RETAIL'!$D$5)+'[1]MARK UP FOR RETAIL'!$G$5</f>
        <v>717.66000000000008</v>
      </c>
      <c r="F7" s="71">
        <f>((([1]VANTAGE!AG7*'[1]MARK UP FOR RETAIL'!$D$9)*'[1]MARK UP FOR RETAIL'!$D$11)*'[1]MARK UP FOR RETAIL'!$D$5)+'[1]MARK UP FOR RETAIL'!$G$5</f>
        <v>894.24</v>
      </c>
      <c r="G7" s="71">
        <f>((([1]VANTAGE!AH7*'[1]MARK UP FOR RETAIL'!$D$9)*'[1]MARK UP FOR RETAIL'!$D$11)*'[1]MARK UP FOR RETAIL'!$D$5)+'[1]MARK UP FOR RETAIL'!$G$5</f>
        <v>1074.0600000000002</v>
      </c>
      <c r="H7" s="71">
        <f>(([1]VANTAGE!AI7*'[1]MARK UP FOR RETAIL'!$D$10)*'[1]MARK UP FOR RETAIL'!$D$11)*'[1]MARK UP FOR RETAIL'!$D$7</f>
        <v>144.18</v>
      </c>
      <c r="I7" s="71">
        <f>([1]VANTAGE!AJ7*'[1]MARK UP FOR RETAIL'!$D$11)*'[1]MARK UP FOR RETAIL'!$D$5</f>
        <v>307.8</v>
      </c>
      <c r="J7" s="363"/>
      <c r="K7" s="73">
        <f>([1]VANTAGE!AL7*'[1]MARK UP FOR RETAIL'!$D$11)*'[1]MARK UP FOR RETAIL'!$D$5</f>
        <v>400.14</v>
      </c>
      <c r="L7" s="73">
        <f>([1]VANTAGE!AM7*'[1]MARK UP FOR RETAIL'!$D$11)*'[1]MARK UP FOR RETAIL'!$D$5</f>
        <v>447.12</v>
      </c>
    </row>
    <row r="8" spans="1:12" ht="15.75" x14ac:dyDescent="0.25">
      <c r="A8" s="413" t="s">
        <v>157</v>
      </c>
      <c r="B8" s="218">
        <v>1</v>
      </c>
      <c r="C8" s="218"/>
      <c r="D8" s="168"/>
      <c r="E8" s="71">
        <f>((([1]VANTAGE!AF8*'[1]MARK UP FOR RETAIL'!$D$9)*'[1]MARK UP FOR RETAIL'!$D$11)*'[1]MARK UP FOR RETAIL'!$D$5)+'[1]MARK UP FOR RETAIL'!$G$5</f>
        <v>790.56000000000006</v>
      </c>
      <c r="F8" s="71">
        <f>((([1]VANTAGE!AG8*'[1]MARK UP FOR RETAIL'!$D$9)*'[1]MARK UP FOR RETAIL'!$D$11)*'[1]MARK UP FOR RETAIL'!$D$5)+'[1]MARK UP FOR RETAIL'!$G$5</f>
        <v>1031.94</v>
      </c>
      <c r="G8" s="71">
        <f>((([1]VANTAGE!AH8*'[1]MARK UP FOR RETAIL'!$D$9)*'[1]MARK UP FOR RETAIL'!$D$11)*'[1]MARK UP FOR RETAIL'!$D$5)+'[1]MARK UP FOR RETAIL'!$G$5</f>
        <v>1234.44</v>
      </c>
      <c r="H8" s="71">
        <f>(([1]VANTAGE!AI8*'[1]MARK UP FOR RETAIL'!$D$10)*'[1]MARK UP FOR RETAIL'!$D$11)*'[1]MARK UP FOR RETAIL'!$D$7</f>
        <v>162</v>
      </c>
      <c r="I8" s="71">
        <f>([1]VANTAGE!AJ8*'[1]MARK UP FOR RETAIL'!$D$11)*'[1]MARK UP FOR RETAIL'!$D$5</f>
        <v>372.6</v>
      </c>
      <c r="J8" s="363"/>
      <c r="K8" s="73">
        <f>([1]VANTAGE!AL8*'[1]MARK UP FOR RETAIL'!$D$11)*'[1]MARK UP FOR RETAIL'!$D$5</f>
        <v>474.65999999999997</v>
      </c>
      <c r="L8" s="73">
        <f>([1]VANTAGE!AM8*'[1]MARK UP FOR RETAIL'!$D$11)*'[1]MARK UP FOR RETAIL'!$D$5</f>
        <v>528.12</v>
      </c>
    </row>
    <row r="9" spans="1:12" ht="15.75" x14ac:dyDescent="0.25">
      <c r="A9" s="413" t="s">
        <v>158</v>
      </c>
      <c r="B9" s="218">
        <v>2</v>
      </c>
      <c r="C9" s="218"/>
      <c r="D9" s="168"/>
      <c r="E9" s="71">
        <f>((([1]VANTAGE!AF9*'[1]MARK UP FOR RETAIL'!$D$9)*'[1]MARK UP FOR RETAIL'!$D$11)*'[1]MARK UP FOR RETAIL'!$D$5)+'[1]MARK UP FOR RETAIL'!$G$5</f>
        <v>916.92</v>
      </c>
      <c r="F9" s="71">
        <f>((([1]VANTAGE!AG9*'[1]MARK UP FOR RETAIL'!$D$9)*'[1]MARK UP FOR RETAIL'!$D$11)*'[1]MARK UP FOR RETAIL'!$D$5)+'[1]MARK UP FOR RETAIL'!$G$5</f>
        <v>1195.5600000000002</v>
      </c>
      <c r="G9" s="71">
        <f>((([1]VANTAGE!AH9*'[1]MARK UP FOR RETAIL'!$D$9)*'[1]MARK UP FOR RETAIL'!$D$11)*'[1]MARK UP FOR RETAIL'!$D$5)+'[1]MARK UP FOR RETAIL'!$G$5</f>
        <v>1428.84</v>
      </c>
      <c r="H9" s="71">
        <f>(([1]VANTAGE!AI9*'[1]MARK UP FOR RETAIL'!$D$10)*'[1]MARK UP FOR RETAIL'!$D$11)*'[1]MARK UP FOR RETAIL'!$D$7</f>
        <v>181.44000000000003</v>
      </c>
      <c r="I9" s="71">
        <f>([1]VANTAGE!AJ9*'[1]MARK UP FOR RETAIL'!$D$11)*'[1]MARK UP FOR RETAIL'!$D$5</f>
        <v>434.15999999999997</v>
      </c>
      <c r="J9" s="363"/>
      <c r="K9" s="73">
        <f>([1]VANTAGE!AL9*'[1]MARK UP FOR RETAIL'!$D$11)*'[1]MARK UP FOR RETAIL'!$D$5</f>
        <v>571.86</v>
      </c>
      <c r="L9" s="73">
        <f>([1]VANTAGE!AM9*'[1]MARK UP FOR RETAIL'!$D$11)*'[1]MARK UP FOR RETAIL'!$D$5</f>
        <v>633.42000000000007</v>
      </c>
    </row>
    <row r="10" spans="1:12" ht="15.75" x14ac:dyDescent="0.25">
      <c r="A10" s="413" t="s">
        <v>159</v>
      </c>
      <c r="B10" s="218">
        <v>2</v>
      </c>
      <c r="C10" s="218"/>
      <c r="D10" s="168"/>
      <c r="E10" s="71">
        <f>((([1]VANTAGE!AF10*'[1]MARK UP FOR RETAIL'!$D$9)*'[1]MARK UP FOR RETAIL'!$D$11)*'[1]MARK UP FOR RETAIL'!$D$5)+'[1]MARK UP FOR RETAIL'!$G$5</f>
        <v>1054.6199999999999</v>
      </c>
      <c r="F10" s="71">
        <f>((([1]VANTAGE!AG10*'[1]MARK UP FOR RETAIL'!$D$9)*'[1]MARK UP FOR RETAIL'!$D$11)*'[1]MARK UP FOR RETAIL'!$D$5)+'[1]MARK UP FOR RETAIL'!$G$5</f>
        <v>1362.42</v>
      </c>
      <c r="G10" s="71">
        <f>((([1]VANTAGE!AH10*'[1]MARK UP FOR RETAIL'!$D$9)*'[1]MARK UP FOR RETAIL'!$D$11)*'[1]MARK UP FOR RETAIL'!$D$5)+'[1]MARK UP FOR RETAIL'!$G$5</f>
        <v>1632.96</v>
      </c>
      <c r="H10" s="71">
        <f>(([1]VANTAGE!AI10*'[1]MARK UP FOR RETAIL'!$D$10)*'[1]MARK UP FOR RETAIL'!$D$11)*'[1]MARK UP FOR RETAIL'!$D$7</f>
        <v>200.88</v>
      </c>
      <c r="I10" s="71">
        <f>([1]VANTAGE!AJ10*'[1]MARK UP FOR RETAIL'!$D$11)*'[1]MARK UP FOR RETAIL'!$D$5</f>
        <v>498.96</v>
      </c>
      <c r="J10" s="363"/>
      <c r="K10" s="73">
        <f>([1]VANTAGE!AL10*'[1]MARK UP FOR RETAIL'!$D$11)*'[1]MARK UP FOR RETAIL'!$D$5</f>
        <v>667.44</v>
      </c>
      <c r="L10" s="73">
        <f>([1]VANTAGE!AM10*'[1]MARK UP FOR RETAIL'!$D$11)*'[1]MARK UP FOR RETAIL'!$D$5</f>
        <v>745.2</v>
      </c>
    </row>
    <row r="11" spans="1:12" ht="15.75" x14ac:dyDescent="0.25">
      <c r="A11" s="413" t="s">
        <v>160</v>
      </c>
      <c r="B11" s="218">
        <v>2</v>
      </c>
      <c r="C11" s="218"/>
      <c r="D11" s="168"/>
      <c r="E11" s="71">
        <f>((([1]VANTAGE!AF11*'[1]MARK UP FOR RETAIL'!$D$9)*'[1]MARK UP FOR RETAIL'!$D$11)*'[1]MARK UP FOR RETAIL'!$D$5)+'[1]MARK UP FOR RETAIL'!$G$5</f>
        <v>1198.8000000000002</v>
      </c>
      <c r="F11" s="71">
        <f>((([1]VANTAGE!AG11*'[1]MARK UP FOR RETAIL'!$D$9)*'[1]MARK UP FOR RETAIL'!$D$11)*'[1]MARK UP FOR RETAIL'!$D$5)+'[1]MARK UP FOR RETAIL'!$G$5</f>
        <v>1532.5200000000002</v>
      </c>
      <c r="G11" s="71">
        <f>((([1]VANTAGE!AH11*'[1]MARK UP FOR RETAIL'!$D$9)*'[1]MARK UP FOR RETAIL'!$D$11)*'[1]MARK UP FOR RETAIL'!$D$5)+'[1]MARK UP FOR RETAIL'!$G$5</f>
        <v>1838.7</v>
      </c>
      <c r="H11" s="71">
        <f>(([1]VANTAGE!AI11*'[1]MARK UP FOR RETAIL'!$D$10)*'[1]MARK UP FOR RETAIL'!$D$11)*'[1]MARK UP FOR RETAIL'!$D$7</f>
        <v>217.07999999999998</v>
      </c>
      <c r="I11" s="71">
        <f>([1]VANTAGE!AJ11*'[1]MARK UP FOR RETAIL'!$D$11)*'[1]MARK UP FOR RETAIL'!$D$5</f>
        <v>563.76</v>
      </c>
      <c r="J11" s="363"/>
      <c r="K11" s="73">
        <f>([1]VANTAGE!AL11*'[1]MARK UP FOR RETAIL'!$D$11)*'[1]MARK UP FOR RETAIL'!$D$5</f>
        <v>775.98</v>
      </c>
      <c r="L11" s="73">
        <f>([1]VANTAGE!AM11*'[1]MARK UP FOR RETAIL'!$D$11)*'[1]MARK UP FOR RETAIL'!$D$5</f>
        <v>860.21999999999991</v>
      </c>
    </row>
    <row r="12" spans="1:12" ht="15.75" x14ac:dyDescent="0.25">
      <c r="A12" s="413" t="s">
        <v>161</v>
      </c>
      <c r="B12" s="218">
        <v>3</v>
      </c>
      <c r="C12" s="218"/>
      <c r="D12" s="168"/>
      <c r="E12" s="71">
        <f>((([1]VANTAGE!AF12*'[1]MARK UP FOR RETAIL'!$D$9)*'[1]MARK UP FOR RETAIL'!$D$11)*'[1]MARK UP FOR RETAIL'!$D$5)+'[1]MARK UP FOR RETAIL'!$G$5</f>
        <v>1389.96</v>
      </c>
      <c r="F12" s="71">
        <f>((([1]VANTAGE!AG12*'[1]MARK UP FOR RETAIL'!$D$9)*'[1]MARK UP FOR RETAIL'!$D$11)*'[1]MARK UP FOR RETAIL'!$D$5)+'[1]MARK UP FOR RETAIL'!$G$5</f>
        <v>1752.84</v>
      </c>
      <c r="G12" s="71">
        <f>((([1]VANTAGE!AH12*'[1]MARK UP FOR RETAIL'!$D$9)*'[1]MARK UP FOR RETAIL'!$D$11)*'[1]MARK UP FOR RETAIL'!$D$5)+'[1]MARK UP FOR RETAIL'!$G$5</f>
        <v>2102.7600000000002</v>
      </c>
      <c r="H12" s="71">
        <f>(([1]VANTAGE!AI12*'[1]MARK UP FOR RETAIL'!$D$10)*'[1]MARK UP FOR RETAIL'!$D$11)*'[1]MARK UP FOR RETAIL'!$D$7</f>
        <v>238.14000000000001</v>
      </c>
      <c r="I12" s="71">
        <f>([1]VANTAGE!AJ12*'[1]MARK UP FOR RETAIL'!$D$11)*'[1]MARK UP FOR RETAIL'!$D$5</f>
        <v>626.94000000000005</v>
      </c>
      <c r="J12" s="363"/>
      <c r="K12" s="73">
        <f>([1]VANTAGE!AL12*'[1]MARK UP FOR RETAIL'!$D$11)*'[1]MARK UP FOR RETAIL'!$D$5</f>
        <v>881.28</v>
      </c>
      <c r="L12" s="73">
        <f>([1]VANTAGE!AM12*'[1]MARK UP FOR RETAIL'!$D$11)*'[1]MARK UP FOR RETAIL'!$D$5</f>
        <v>980.1</v>
      </c>
    </row>
    <row r="13" spans="1:12" ht="15.75" x14ac:dyDescent="0.25">
      <c r="A13" s="413" t="s">
        <v>162</v>
      </c>
      <c r="B13" s="218">
        <v>4</v>
      </c>
      <c r="C13" s="218"/>
      <c r="D13" s="168"/>
      <c r="E13" s="71">
        <f>((([1]VANTAGE!AF13*'[1]MARK UP FOR RETAIL'!$D$9)*'[1]MARK UP FOR RETAIL'!$D$11)*'[1]MARK UP FOR RETAIL'!$D$5)+'[1]MARK UP FOR RETAIL'!$G$5</f>
        <v>1605.42</v>
      </c>
      <c r="F13" s="71">
        <f>((([1]VANTAGE!AG13*'[1]MARK UP FOR RETAIL'!$D$9)*'[1]MARK UP FOR RETAIL'!$D$11)*'[1]MARK UP FOR RETAIL'!$D$5)+'[1]MARK UP FOR RETAIL'!$G$5</f>
        <v>1987.74</v>
      </c>
      <c r="G13" s="71">
        <f>((([1]VANTAGE!AH13*'[1]MARK UP FOR RETAIL'!$D$9)*'[1]MARK UP FOR RETAIL'!$D$11)*'[1]MARK UP FOR RETAIL'!$D$5)+'[1]MARK UP FOR RETAIL'!$G$5</f>
        <v>2386.2600000000002</v>
      </c>
      <c r="H13" s="71">
        <f>(([1]VANTAGE!AI13*'[1]MARK UP FOR RETAIL'!$D$10)*'[1]MARK UP FOR RETAIL'!$D$11)*'[1]MARK UP FOR RETAIL'!$D$7</f>
        <v>255.96</v>
      </c>
      <c r="I13" s="71">
        <f>([1]VANTAGE!AJ13*'[1]MARK UP FOR RETAIL'!$D$11)*'[1]MARK UP FOR RETAIL'!$D$5</f>
        <v>690.12</v>
      </c>
      <c r="J13" s="363"/>
      <c r="K13" s="73">
        <f>([1]VANTAGE!AL13*'[1]MARK UP FOR RETAIL'!$D$11)*'[1]MARK UP FOR RETAIL'!$D$5</f>
        <v>1017.3600000000001</v>
      </c>
      <c r="L13" s="73">
        <f>([1]VANTAGE!AM13*'[1]MARK UP FOR RETAIL'!$D$11)*'[1]MARK UP FOR RETAIL'!$D$5</f>
        <v>1125.9000000000001</v>
      </c>
    </row>
    <row r="14" spans="1:12" ht="15.75" x14ac:dyDescent="0.25">
      <c r="A14" s="413" t="s">
        <v>163</v>
      </c>
      <c r="B14" s="218">
        <v>5</v>
      </c>
      <c r="C14" s="218"/>
      <c r="D14" s="168"/>
      <c r="E14" s="71">
        <f>((([1]VANTAGE!AF14*'[1]MARK UP FOR RETAIL'!$D$9)*'[1]MARK UP FOR RETAIL'!$D$11)*'[1]MARK UP FOR RETAIL'!$D$5)+'[1]MARK UP FOR RETAIL'!$G$5</f>
        <v>1799.8200000000002</v>
      </c>
      <c r="F14" s="71">
        <f>((([1]VANTAGE!AG14*'[1]MARK UP FOR RETAIL'!$D$9)*'[1]MARK UP FOR RETAIL'!$D$11)*'[1]MARK UP FOR RETAIL'!$D$5)+'[1]MARK UP FOR RETAIL'!$G$5</f>
        <v>2251.8000000000002</v>
      </c>
      <c r="G14" s="71">
        <f>((([1]VANTAGE!AH14*'[1]MARK UP FOR RETAIL'!$D$9)*'[1]MARK UP FOR RETAIL'!$D$11)*'[1]MARK UP FOR RETAIL'!$D$5)+'[1]MARK UP FOR RETAIL'!$G$5</f>
        <v>2702.16</v>
      </c>
      <c r="H14" s="71">
        <f>(([1]VANTAGE!AI14*'[1]MARK UP FOR RETAIL'!$D$10)*'[1]MARK UP FOR RETAIL'!$D$11)*'[1]MARK UP FOR RETAIL'!$D$7</f>
        <v>272.16000000000003</v>
      </c>
      <c r="I14" s="71">
        <f>([1]VANTAGE!AJ14*'[1]MARK UP FOR RETAIL'!$D$11)*'[1]MARK UP FOR RETAIL'!$D$5</f>
        <v>756.54</v>
      </c>
      <c r="J14" s="363"/>
      <c r="K14" s="73">
        <f>([1]VANTAGE!AL14*'[1]MARK UP FOR RETAIL'!$D$11)*'[1]MARK UP FOR RETAIL'!$D$5</f>
        <v>1182.6000000000001</v>
      </c>
      <c r="L14" s="73">
        <f>([1]VANTAGE!AM14*'[1]MARK UP FOR RETAIL'!$D$11)*'[1]MARK UP FOR RETAIL'!$D$5</f>
        <v>1313.82</v>
      </c>
    </row>
    <row r="15" spans="1:12" ht="15.75" x14ac:dyDescent="0.25">
      <c r="A15" s="413" t="s">
        <v>164</v>
      </c>
      <c r="B15" s="218">
        <v>6</v>
      </c>
      <c r="C15" s="218"/>
      <c r="D15" s="168"/>
      <c r="E15" s="71">
        <f>((([1]VANTAGE!AF15*'[1]MARK UP FOR RETAIL'!$D$9)*'[1]MARK UP FOR RETAIL'!$D$11)*'[1]MARK UP FOR RETAIL'!$D$5)+'[1]MARK UP FOR RETAIL'!$G$5</f>
        <v>2039.5800000000002</v>
      </c>
      <c r="F15" s="71">
        <f>((([1]VANTAGE!AG15*'[1]MARK UP FOR RETAIL'!$D$9)*'[1]MARK UP FOR RETAIL'!$D$11)*'[1]MARK UP FOR RETAIL'!$D$5)+'[1]MARK UP FOR RETAIL'!$G$5</f>
        <v>2532.06</v>
      </c>
      <c r="G15" s="71">
        <f>((([1]VANTAGE!AH15*'[1]MARK UP FOR RETAIL'!$D$9)*'[1]MARK UP FOR RETAIL'!$D$11)*'[1]MARK UP FOR RETAIL'!$D$5)+'[1]MARK UP FOR RETAIL'!$G$5</f>
        <v>3042.36</v>
      </c>
      <c r="H15" s="71">
        <f>(([1]VANTAGE!AI15*'[1]MARK UP FOR RETAIL'!$D$10)*'[1]MARK UP FOR RETAIL'!$D$11)*'[1]MARK UP FOR RETAIL'!$D$7</f>
        <v>291.60000000000002</v>
      </c>
      <c r="I15" s="71">
        <f>([1]VANTAGE!AJ15*'[1]MARK UP FOR RETAIL'!$D$11)*'[1]MARK UP FOR RETAIL'!$D$5</f>
        <v>818.1</v>
      </c>
      <c r="J15" s="363"/>
      <c r="K15" s="73">
        <f>([1]VANTAGE!AL15*'[1]MARK UP FOR RETAIL'!$D$11)*'[1]MARK UP FOR RETAIL'!$D$5</f>
        <v>1365.6599999999999</v>
      </c>
      <c r="L15" s="73">
        <f>([1]VANTAGE!AM15*'[1]MARK UP FOR RETAIL'!$D$11)*'[1]MARK UP FOR RETAIL'!$D$5</f>
        <v>1514.7</v>
      </c>
    </row>
    <row r="16" spans="1:12" ht="15.75" x14ac:dyDescent="0.25">
      <c r="A16" s="279" t="s">
        <v>99</v>
      </c>
      <c r="B16" s="279"/>
      <c r="C16" s="279"/>
      <c r="D16" s="279"/>
      <c r="E16" s="80">
        <f>((([1]VANTAGE!AF16*'[1]MARK UP FOR RETAIL'!$D$9)*'[1]MARK UP FOR RETAIL'!$D$11)*'[1]MARK UP FOR RETAIL'!$D$5)</f>
        <v>213.84000000000003</v>
      </c>
      <c r="F16" s="81"/>
      <c r="G16" s="82"/>
      <c r="H16" s="71">
        <f>(([1]VANTAGE!AI16*'[1]MARK UP FOR RETAIL'!$D$10)*'[1]MARK UP FOR RETAIL'!$D$11)*'[1]MARK UP FOR RETAIL'!$D$7</f>
        <v>25.92</v>
      </c>
      <c r="I16" s="71" t="s">
        <v>25</v>
      </c>
      <c r="J16" s="363"/>
      <c r="K16" s="73">
        <f>([1]VANTAGE!AL16*'[1]MARK UP FOR RETAIL'!$D$11)*'[1]MARK UP FOR RETAIL'!$D$5</f>
        <v>123.12000000000002</v>
      </c>
      <c r="L16" s="73">
        <f>([1]VANTAGE!AM16*'[1]MARK UP FOR RETAIL'!$D$11)*'[1]MARK UP FOR RETAIL'!$D$5</f>
        <v>137.70000000000002</v>
      </c>
    </row>
    <row r="17" spans="1:12" ht="15.75" x14ac:dyDescent="0.25">
      <c r="A17" s="414" t="s">
        <v>165</v>
      </c>
      <c r="B17" s="414"/>
      <c r="C17" s="414"/>
      <c r="D17" s="414"/>
      <c r="E17" s="71">
        <f>((([1]VANTAGE!AF17*'[1]MARK UP FOR RETAIL'!$D$9)*'[1]MARK UP FOR RETAIL'!$D$11)*'[1]MARK UP FOR RETAIL'!$D$5)</f>
        <v>246.24000000000004</v>
      </c>
      <c r="F17" s="71">
        <f>((([1]VANTAGE!AG17*'[1]MARK UP FOR RETAIL'!$D$9)*'[1]MARK UP FOR RETAIL'!$D$11)*'[1]MARK UP FOR RETAIL'!$D$5)</f>
        <v>348.3</v>
      </c>
      <c r="G17" s="71">
        <f>((([1]VANTAGE!AH17*'[1]MARK UP FOR RETAIL'!$D$9)*'[1]MARK UP FOR RETAIL'!$D$11)*'[1]MARK UP FOR RETAIL'!$D$5)</f>
        <v>417.96</v>
      </c>
      <c r="H17" s="71">
        <f>(([1]VANTAGE!AI17*'[1]MARK UP FOR RETAIL'!$D$10)*'[1]MARK UP FOR RETAIL'!$D$11)*'[1]MARK UP FOR RETAIL'!$D$7</f>
        <v>53.460000000000008</v>
      </c>
      <c r="I17" s="71">
        <f>([1]VANTAGE!AJ17*'[1]MARK UP FOR RETAIL'!$D$11)*'[1]MARK UP FOR RETAIL'!$D$5</f>
        <v>63.18</v>
      </c>
      <c r="J17" s="363"/>
      <c r="K17" s="73">
        <f>([1]VANTAGE!AL17*'[1]MARK UP FOR RETAIL'!$D$11)*'[1]MARK UP FOR RETAIL'!$D$5</f>
        <v>162</v>
      </c>
      <c r="L17" s="73">
        <f>([1]VANTAGE!AM17*'[1]MARK UP FOR RETAIL'!$D$11)*'[1]MARK UP FOR RETAIL'!$D$5</f>
        <v>181.44000000000003</v>
      </c>
    </row>
    <row r="18" spans="1:12" ht="15.75" x14ac:dyDescent="0.25">
      <c r="A18" s="279" t="s">
        <v>26</v>
      </c>
      <c r="B18" s="279"/>
      <c r="C18" s="279"/>
      <c r="D18" s="279"/>
      <c r="E18" s="170">
        <f>(([1]VANTAGE!AF18*'[1]MARK UP FOR RETAIL'!$D$10)*'[1]MARK UP FOR RETAIL'!$D$11)*'[1]MARK UP FOR RETAIL'!$D$7</f>
        <v>40.5</v>
      </c>
      <c r="F18" s="170"/>
      <c r="G18" s="170"/>
      <c r="H18" s="71" t="s">
        <v>25</v>
      </c>
      <c r="I18" s="71" t="s">
        <v>25</v>
      </c>
      <c r="J18" s="363"/>
      <c r="K18" s="73">
        <f>([1]VANTAGE!AL18*'[1]MARK UP FOR RETAIL'!$D$11)*'[1]MARK UP FOR RETAIL'!$D$5</f>
        <v>30.780000000000005</v>
      </c>
      <c r="L18" s="73">
        <f>([1]VANTAGE!AM18*'[1]MARK UP FOR RETAIL'!$D$11)*'[1]MARK UP FOR RETAIL'!$D$5</f>
        <v>34.020000000000003</v>
      </c>
    </row>
    <row r="19" spans="1:12" ht="15.75" x14ac:dyDescent="0.25">
      <c r="A19" s="415" t="s">
        <v>27</v>
      </c>
      <c r="B19" s="415"/>
      <c r="C19" s="415"/>
      <c r="D19" s="415"/>
      <c r="E19" s="86">
        <f>((([1]VANTAGE!AF19*'[1]MARK UP FOR RETAIL'!$D$11)*'[1]MARK UP FOR RETAIL'!$D$9)*'[1]MARK UP FOR RETAIL'!$D$5)</f>
        <v>-69.660000000000011</v>
      </c>
      <c r="F19" s="86">
        <f>((([1]VANTAGE!AG19*'[1]MARK UP FOR RETAIL'!$D$11)*'[1]MARK UP FOR RETAIL'!$D$9)*'[1]MARK UP FOR RETAIL'!$D$5)</f>
        <v>-105.30000000000001</v>
      </c>
      <c r="G19" s="86">
        <f>((([1]VANTAGE!AH19*'[1]MARK UP FOR RETAIL'!$D$11)*'[1]MARK UP FOR RETAIL'!$D$9)*'[1]MARK UP FOR RETAIL'!$D$5)</f>
        <v>-129.60000000000002</v>
      </c>
      <c r="H19" s="86">
        <f>(([1]VANTAGE!AI19*'[1]MARK UP FOR RETAIL'!$D$10)*'[1]MARK UP FOR RETAIL'!$D$11)*'[1]MARK UP FOR RETAIL'!$D$7</f>
        <v>-17.82</v>
      </c>
      <c r="I19" s="86"/>
      <c r="J19" s="363"/>
      <c r="K19" s="86">
        <f>([1]VANTAGE!AL19*'[1]MARK UP FOR RETAIL'!$D$11)*'[1]MARK UP FOR RETAIL'!$D$5</f>
        <v>-46.98</v>
      </c>
      <c r="L19" s="86">
        <f>([1]VANTAGE!AM19*'[1]MARK UP FOR RETAIL'!$D$11)*'[1]MARK UP FOR RETAIL'!$D$5</f>
        <v>-53.460000000000008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5.75" thickBot="1" x14ac:dyDescent="0.3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" customHeight="1" x14ac:dyDescent="0.25">
      <c r="A23" s="416" t="s">
        <v>166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8"/>
    </row>
    <row r="24" spans="1:12" ht="15" customHeight="1" thickBot="1" x14ac:dyDescent="0.3">
      <c r="A24" s="419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421"/>
    </row>
    <row r="25" spans="1:12" ht="20.25" x14ac:dyDescent="0.25">
      <c r="A25" s="103" t="s">
        <v>29</v>
      </c>
      <c r="B25" s="104"/>
      <c r="C25" s="104"/>
      <c r="D25" s="104"/>
      <c r="E25" s="104"/>
      <c r="F25" s="99"/>
      <c r="G25" s="105"/>
      <c r="H25" s="106" t="s">
        <v>30</v>
      </c>
      <c r="I25" s="106"/>
      <c r="J25" s="106"/>
      <c r="K25" s="106"/>
      <c r="L25" s="107"/>
    </row>
    <row r="26" spans="1:12" ht="20.25" x14ac:dyDescent="0.25">
      <c r="A26" s="103"/>
      <c r="B26" s="104"/>
      <c r="C26" s="104"/>
      <c r="D26" s="104"/>
      <c r="E26" s="104"/>
      <c r="F26" s="99"/>
      <c r="G26" s="105"/>
      <c r="H26" s="106"/>
      <c r="I26" s="106"/>
      <c r="J26" s="106"/>
      <c r="K26" s="106"/>
      <c r="L26" s="107"/>
    </row>
    <row r="27" spans="1:12" ht="15.75" x14ac:dyDescent="0.25">
      <c r="A27" s="108" t="s">
        <v>31</v>
      </c>
      <c r="B27" s="109"/>
      <c r="C27" s="109"/>
      <c r="D27" s="110"/>
      <c r="E27" s="110"/>
      <c r="F27" s="110"/>
      <c r="G27" s="111"/>
      <c r="H27" s="111" t="s">
        <v>32</v>
      </c>
      <c r="I27" s="112"/>
      <c r="J27" s="112"/>
      <c r="K27" s="112"/>
      <c r="L27" s="113"/>
    </row>
    <row r="28" spans="1:12" ht="15.75" x14ac:dyDescent="0.25">
      <c r="A28" s="108" t="s">
        <v>33</v>
      </c>
      <c r="B28" s="109"/>
      <c r="C28" s="109"/>
      <c r="D28" s="110"/>
      <c r="E28" s="110"/>
      <c r="F28" s="110"/>
      <c r="G28" s="111"/>
      <c r="H28" s="111" t="s">
        <v>167</v>
      </c>
      <c r="I28" s="112"/>
      <c r="J28" s="112"/>
      <c r="K28" s="112"/>
      <c r="L28" s="113"/>
    </row>
    <row r="29" spans="1:12" ht="15.75" x14ac:dyDescent="0.25">
      <c r="A29" s="108" t="s">
        <v>35</v>
      </c>
      <c r="B29" s="109"/>
      <c r="C29" s="109"/>
      <c r="D29" s="110"/>
      <c r="E29" s="110"/>
      <c r="F29" s="110"/>
      <c r="G29" s="111"/>
      <c r="H29" s="111" t="s">
        <v>36</v>
      </c>
      <c r="I29" s="112"/>
      <c r="J29" s="112"/>
      <c r="K29" s="112"/>
      <c r="L29" s="113"/>
    </row>
    <row r="30" spans="1:12" ht="15.75" x14ac:dyDescent="0.25">
      <c r="A30" s="108" t="s">
        <v>37</v>
      </c>
      <c r="B30" s="109"/>
      <c r="C30" s="109"/>
      <c r="D30" s="110"/>
      <c r="E30" s="110"/>
      <c r="F30" s="110"/>
      <c r="G30" s="111"/>
      <c r="H30" s="111" t="s">
        <v>38</v>
      </c>
      <c r="I30" s="112"/>
      <c r="J30" s="112"/>
      <c r="K30" s="112"/>
      <c r="L30" s="113"/>
    </row>
    <row r="31" spans="1:12" ht="15.75" x14ac:dyDescent="0.25">
      <c r="A31" s="108"/>
      <c r="B31" s="109"/>
      <c r="C31" s="109"/>
      <c r="D31" s="110"/>
      <c r="E31" s="110"/>
      <c r="F31" s="110"/>
      <c r="G31" s="111"/>
      <c r="H31" s="111" t="s">
        <v>39</v>
      </c>
      <c r="I31" s="112"/>
      <c r="J31" s="112"/>
      <c r="K31" s="112"/>
      <c r="L31" s="113"/>
    </row>
    <row r="32" spans="1:12" ht="15.75" x14ac:dyDescent="0.25">
      <c r="A32" s="114"/>
      <c r="B32" s="160"/>
      <c r="C32" s="160"/>
      <c r="D32" s="160"/>
      <c r="E32" s="160"/>
      <c r="F32" s="110"/>
      <c r="G32" s="111"/>
      <c r="H32" s="111" t="s">
        <v>40</v>
      </c>
      <c r="I32" s="112"/>
      <c r="J32" s="112"/>
      <c r="K32" s="112"/>
      <c r="L32" s="113"/>
    </row>
    <row r="33" spans="1:12" ht="15.75" x14ac:dyDescent="0.25">
      <c r="A33" s="161"/>
      <c r="B33" s="160"/>
      <c r="C33" s="160"/>
      <c r="D33" s="160"/>
      <c r="E33" s="160"/>
      <c r="F33" s="110"/>
      <c r="G33" s="111"/>
      <c r="H33" s="111" t="s">
        <v>41</v>
      </c>
      <c r="I33" s="112"/>
      <c r="J33" s="112"/>
      <c r="K33" s="112"/>
      <c r="L33" s="113"/>
    </row>
    <row r="34" spans="1:12" ht="15" customHeight="1" thickBot="1" x14ac:dyDescent="0.3">
      <c r="A34" s="161"/>
      <c r="B34" s="160"/>
      <c r="C34" s="160"/>
      <c r="D34" s="160"/>
      <c r="E34" s="160"/>
      <c r="F34" s="110"/>
      <c r="G34" s="110"/>
      <c r="H34" s="110"/>
      <c r="I34" s="110"/>
      <c r="J34" s="110"/>
      <c r="K34" s="110"/>
      <c r="L34" s="116"/>
    </row>
    <row r="35" spans="1:12" ht="20.25" x14ac:dyDescent="0.3">
      <c r="A35" s="117"/>
      <c r="B35" s="109"/>
      <c r="C35" s="109"/>
      <c r="D35" s="110"/>
      <c r="E35" s="110"/>
      <c r="F35" s="110"/>
      <c r="G35" s="118"/>
      <c r="H35" s="305" t="s">
        <v>42</v>
      </c>
      <c r="I35" s="306"/>
      <c r="J35" s="306"/>
      <c r="K35" s="306"/>
      <c r="L35" s="307"/>
    </row>
    <row r="36" spans="1:12" ht="21" thickBot="1" x14ac:dyDescent="0.3">
      <c r="A36" s="122"/>
      <c r="B36" s="109"/>
      <c r="C36" s="109"/>
      <c r="D36" s="110"/>
      <c r="E36" s="110"/>
      <c r="F36" s="110"/>
      <c r="G36" s="118"/>
      <c r="H36" s="422"/>
      <c r="I36" s="423"/>
      <c r="J36" s="423"/>
      <c r="K36" s="423"/>
      <c r="L36" s="424"/>
    </row>
    <row r="37" spans="1:12" ht="51" x14ac:dyDescent="0.25">
      <c r="A37" s="126" t="s">
        <v>43</v>
      </c>
      <c r="B37" s="425" t="s">
        <v>5</v>
      </c>
      <c r="C37" s="425"/>
      <c r="D37" s="129" t="s">
        <v>6</v>
      </c>
      <c r="E37" s="129" t="s">
        <v>7</v>
      </c>
      <c r="F37" s="130" t="s">
        <v>8</v>
      </c>
      <c r="G37" s="131"/>
      <c r="H37" s="426" t="s">
        <v>12</v>
      </c>
      <c r="I37" s="427"/>
      <c r="J37" s="427"/>
      <c r="K37" s="427" t="s">
        <v>13</v>
      </c>
      <c r="L37" s="428"/>
    </row>
    <row r="38" spans="1:12" ht="15.75" x14ac:dyDescent="0.25">
      <c r="A38" s="429" t="s">
        <v>157</v>
      </c>
      <c r="B38" s="218">
        <v>1</v>
      </c>
      <c r="C38" s="218"/>
      <c r="D38" s="168" t="s">
        <v>44</v>
      </c>
      <c r="E38" s="71">
        <f>((([1]VANTAGE!AF38*'[1]MARK UP FOR RETAIL'!$D$14)*'[1]MARK UP FOR RETAIL'!$D$11)*'[1]MARK UP FOR RETAIL'!$D$5)+'[1]MARK UP FOR RETAIL'!$G$5</f>
        <v>1159.92</v>
      </c>
      <c r="F38" s="138">
        <f>((([1]VANTAGE!AG38*'[1]MARK UP FOR RETAIL'!$D$14)*'[1]MARK UP FOR RETAIL'!$D$11)*'[1]MARK UP FOR RETAIL'!$D$5)+'[1]MARK UP FOR RETAIL'!$G$5</f>
        <v>1394.8200000000002</v>
      </c>
      <c r="G38" s="139"/>
      <c r="H38" s="169">
        <f>(([1]VANTAGE!AI38*'[1]MARK UP FOR RETAIL'!$D$14)*'[1]MARK UP FOR RETAIL'!$D$11)*'[1]MARK UP FOR RETAIL'!$D$5</f>
        <v>651.24</v>
      </c>
      <c r="I38" s="170"/>
      <c r="J38" s="170"/>
      <c r="K38" s="170">
        <f>(([1]VANTAGE!AL38*'[1]MARK UP FOR RETAIL'!$D$14)*'[1]MARK UP FOR RETAIL'!$D$11)*'[1]MARK UP FOR RETAIL'!$D$5</f>
        <v>727.38</v>
      </c>
      <c r="L38" s="219"/>
    </row>
    <row r="39" spans="1:12" ht="15.75" x14ac:dyDescent="0.25">
      <c r="A39" s="429" t="s">
        <v>158</v>
      </c>
      <c r="B39" s="218">
        <v>2</v>
      </c>
      <c r="C39" s="218"/>
      <c r="D39" s="168"/>
      <c r="E39" s="71">
        <f>((([1]VANTAGE!AF39*'[1]MARK UP FOR RETAIL'!$D$14)*'[1]MARK UP FOR RETAIL'!$D$11)*'[1]MARK UP FOR RETAIL'!$D$5)+'[1]MARK UP FOR RETAIL'!$G$5</f>
        <v>1339.74</v>
      </c>
      <c r="F39" s="138">
        <f>((([1]VANTAGE!AG39*'[1]MARK UP FOR RETAIL'!$D$14)*'[1]MARK UP FOR RETAIL'!$D$11)*'[1]MARK UP FOR RETAIL'!$D$5)+'[1]MARK UP FOR RETAIL'!$G$5</f>
        <v>1621.6200000000001</v>
      </c>
      <c r="G39" s="139"/>
      <c r="H39" s="169">
        <f>(([1]VANTAGE!AI39*'[1]MARK UP FOR RETAIL'!$D$14)*'[1]MARK UP FOR RETAIL'!$D$11)*'[1]MARK UP FOR RETAIL'!$D$5</f>
        <v>790.56000000000006</v>
      </c>
      <c r="I39" s="170"/>
      <c r="J39" s="170"/>
      <c r="K39" s="170">
        <f>(([1]VANTAGE!AL39*'[1]MARK UP FOR RETAIL'!$D$14)*'[1]MARK UP FOR RETAIL'!$D$11)*'[1]MARK UP FOR RETAIL'!$D$5</f>
        <v>878.04000000000008</v>
      </c>
      <c r="L39" s="219"/>
    </row>
    <row r="40" spans="1:12" ht="15.75" x14ac:dyDescent="0.25">
      <c r="A40" s="429" t="s">
        <v>159</v>
      </c>
      <c r="B40" s="218">
        <v>2</v>
      </c>
      <c r="C40" s="218"/>
      <c r="D40" s="168"/>
      <c r="E40" s="71">
        <f>((([1]VANTAGE!AF40*'[1]MARK UP FOR RETAIL'!$D$14)*'[1]MARK UP FOR RETAIL'!$D$11)*'[1]MARK UP FOR RETAIL'!$D$5)+'[1]MARK UP FOR RETAIL'!$G$5</f>
        <v>1553.58</v>
      </c>
      <c r="F40" s="138">
        <f>((([1]VANTAGE!AG40*'[1]MARK UP FOR RETAIL'!$D$14)*'[1]MARK UP FOR RETAIL'!$D$11)*'[1]MARK UP FOR RETAIL'!$D$5)+'[1]MARK UP FOR RETAIL'!$G$5</f>
        <v>1863.0000000000002</v>
      </c>
      <c r="G40" s="139"/>
      <c r="H40" s="169">
        <f>(([1]VANTAGE!AI40*'[1]MARK UP FOR RETAIL'!$D$14)*'[1]MARK UP FOR RETAIL'!$D$11)*'[1]MARK UP FOR RETAIL'!$D$5</f>
        <v>944.46</v>
      </c>
      <c r="I40" s="170"/>
      <c r="J40" s="170"/>
      <c r="K40" s="170">
        <f>(([1]VANTAGE!AL40*'[1]MARK UP FOR RETAIL'!$D$14)*'[1]MARK UP FOR RETAIL'!$D$11)*'[1]MARK UP FOR RETAIL'!$D$5</f>
        <v>1048.1400000000001</v>
      </c>
      <c r="L40" s="219"/>
    </row>
    <row r="41" spans="1:12" ht="15.75" x14ac:dyDescent="0.25">
      <c r="A41" s="429" t="s">
        <v>160</v>
      </c>
      <c r="B41" s="218">
        <v>2</v>
      </c>
      <c r="C41" s="218"/>
      <c r="D41" s="168"/>
      <c r="E41" s="71">
        <f>((([1]VANTAGE!AF41*'[1]MARK UP FOR RETAIL'!$D$14)*'[1]MARK UP FOR RETAIL'!$D$11)*'[1]MARK UP FOR RETAIL'!$D$5)+'[1]MARK UP FOR RETAIL'!$G$5</f>
        <v>1751.2200000000003</v>
      </c>
      <c r="F41" s="138">
        <f>((([1]VANTAGE!AG41*'[1]MARK UP FOR RETAIL'!$D$14)*'[1]MARK UP FOR RETAIL'!$D$11)*'[1]MARK UP FOR RETAIL'!$D$5)+'[1]MARK UP FOR RETAIL'!$G$5</f>
        <v>2083.3200000000002</v>
      </c>
      <c r="G41" s="139"/>
      <c r="H41" s="169">
        <f>(([1]VANTAGE!AI41*'[1]MARK UP FOR RETAIL'!$D$14)*'[1]MARK UP FOR RETAIL'!$D$11)*'[1]MARK UP FOR RETAIL'!$D$5</f>
        <v>1087.02</v>
      </c>
      <c r="I41" s="170"/>
      <c r="J41" s="170"/>
      <c r="K41" s="170">
        <f>(([1]VANTAGE!AL41*'[1]MARK UP FOR RETAIL'!$D$14)*'[1]MARK UP FOR RETAIL'!$D$11)*'[1]MARK UP FOR RETAIL'!$D$5</f>
        <v>1210.1400000000001</v>
      </c>
      <c r="L41" s="219"/>
    </row>
    <row r="42" spans="1:12" ht="15.75" x14ac:dyDescent="0.25">
      <c r="A42" s="429" t="s">
        <v>161</v>
      </c>
      <c r="B42" s="218">
        <v>3</v>
      </c>
      <c r="C42" s="218"/>
      <c r="D42" s="168"/>
      <c r="E42" s="71">
        <f>((([1]VANTAGE!AF42*'[1]MARK UP FOR RETAIL'!$D$14)*'[1]MARK UP FOR RETAIL'!$D$11)*'[1]MARK UP FOR RETAIL'!$D$5)+'[1]MARK UP FOR RETAIL'!$G$5</f>
        <v>2000.7</v>
      </c>
      <c r="F42" s="138">
        <f>((([1]VANTAGE!AG42*'[1]MARK UP FOR RETAIL'!$D$14)*'[1]MARK UP FOR RETAIL'!$D$11)*'[1]MARK UP FOR RETAIL'!$D$5)+'[1]MARK UP FOR RETAIL'!$G$5</f>
        <v>2366.8200000000002</v>
      </c>
      <c r="G42" s="139"/>
      <c r="H42" s="169">
        <f>(([1]VANTAGE!AI42*'[1]MARK UP FOR RETAIL'!$D$14)*'[1]MARK UP FOR RETAIL'!$D$11)*'[1]MARK UP FOR RETAIL'!$D$5</f>
        <v>1237.68</v>
      </c>
      <c r="I42" s="170"/>
      <c r="J42" s="170"/>
      <c r="K42" s="170">
        <f>(([1]VANTAGE!AL42*'[1]MARK UP FOR RETAIL'!$D$14)*'[1]MARK UP FOR RETAIL'!$D$11)*'[1]MARK UP FOR RETAIL'!$D$5</f>
        <v>1375.38</v>
      </c>
      <c r="L42" s="219"/>
    </row>
    <row r="43" spans="1:12" ht="16.5" thickBot="1" x14ac:dyDescent="0.3">
      <c r="A43" s="430" t="s">
        <v>162</v>
      </c>
      <c r="B43" s="220">
        <v>4</v>
      </c>
      <c r="C43" s="220"/>
      <c r="D43" s="171"/>
      <c r="E43" s="146">
        <f>((([1]VANTAGE!AF43*'[1]MARK UP FOR RETAIL'!$D$14)*'[1]MARK UP FOR RETAIL'!$D$11)*'[1]MARK UP FOR RETAIL'!$D$5)+'[1]MARK UP FOR RETAIL'!$G$5</f>
        <v>2272.86</v>
      </c>
      <c r="F43" s="147">
        <f>((([1]VANTAGE!AG43*'[1]MARK UP FOR RETAIL'!$D$14)*'[1]MARK UP FOR RETAIL'!$D$11)*'[1]MARK UP FOR RETAIL'!$D$5)+'[1]MARK UP FOR RETAIL'!$G$5</f>
        <v>2656.8</v>
      </c>
      <c r="G43" s="148"/>
      <c r="H43" s="172">
        <f>(([1]VANTAGE!AI43*'[1]MARK UP FOR RETAIL'!$D$14)*'[1]MARK UP FOR RETAIL'!$D$11)*'[1]MARK UP FOR RETAIL'!$D$5</f>
        <v>1412.6399999999999</v>
      </c>
      <c r="I43" s="173"/>
      <c r="J43" s="173"/>
      <c r="K43" s="173">
        <f>(([1]VANTAGE!AL43*'[1]MARK UP FOR RETAIL'!$D$14)*'[1]MARK UP FOR RETAIL'!$D$11)*'[1]MARK UP FOR RETAIL'!$D$5</f>
        <v>1569.78</v>
      </c>
      <c r="L43" s="221"/>
    </row>
  </sheetData>
  <mergeCells count="50">
    <mergeCell ref="A1:L1"/>
    <mergeCell ref="A2:D4"/>
    <mergeCell ref="E3:G4"/>
    <mergeCell ref="K3:L4"/>
    <mergeCell ref="B5:C5"/>
    <mergeCell ref="J5:J19"/>
    <mergeCell ref="B6:C6"/>
    <mergeCell ref="D6:D15"/>
    <mergeCell ref="B7:C7"/>
    <mergeCell ref="B8:C8"/>
    <mergeCell ref="A19:D19"/>
    <mergeCell ref="E16:G16"/>
    <mergeCell ref="A23:L24"/>
    <mergeCell ref="A25:E26"/>
    <mergeCell ref="B9:C9"/>
    <mergeCell ref="B10:C10"/>
    <mergeCell ref="B11:C11"/>
    <mergeCell ref="B12:C12"/>
    <mergeCell ref="B13:C13"/>
    <mergeCell ref="B14:C14"/>
    <mergeCell ref="B15:C15"/>
    <mergeCell ref="A16:D16"/>
    <mergeCell ref="A17:D17"/>
    <mergeCell ref="A18:D18"/>
    <mergeCell ref="E18:G18"/>
    <mergeCell ref="K40:L40"/>
    <mergeCell ref="B41:C41"/>
    <mergeCell ref="H25:L26"/>
    <mergeCell ref="A32:E34"/>
    <mergeCell ref="H35:L36"/>
    <mergeCell ref="B37:C37"/>
    <mergeCell ref="H37:J37"/>
    <mergeCell ref="K37:L37"/>
    <mergeCell ref="K38:L38"/>
    <mergeCell ref="B43:C43"/>
    <mergeCell ref="H43:J43"/>
    <mergeCell ref="K43:L43"/>
    <mergeCell ref="D38:D43"/>
    <mergeCell ref="H38:J38"/>
    <mergeCell ref="B38:C38"/>
    <mergeCell ref="H41:J41"/>
    <mergeCell ref="K41:L41"/>
    <mergeCell ref="B42:C42"/>
    <mergeCell ref="H42:J42"/>
    <mergeCell ref="K42:L42"/>
    <mergeCell ref="B39:C39"/>
    <mergeCell ref="H39:J39"/>
    <mergeCell ref="K39:L39"/>
    <mergeCell ref="B40:C40"/>
    <mergeCell ref="H40:J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K42"/>
    </sheetView>
  </sheetViews>
  <sheetFormatPr defaultRowHeight="15" x14ac:dyDescent="0.25"/>
  <cols>
    <col min="7" max="7" width="11.42578125" customWidth="1"/>
  </cols>
  <sheetData>
    <row r="1" spans="1:11" ht="45.75" x14ac:dyDescent="0.25">
      <c r="A1" s="24" t="s">
        <v>168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4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 x14ac:dyDescent="0.25">
      <c r="A3" s="431" t="s">
        <v>1</v>
      </c>
      <c r="B3" s="432"/>
      <c r="C3" s="432"/>
      <c r="D3" s="432"/>
      <c r="E3" s="327" t="s">
        <v>121</v>
      </c>
      <c r="F3" s="327"/>
      <c r="G3" s="327"/>
      <c r="H3" s="49"/>
      <c r="I3" s="49"/>
      <c r="J3" s="49"/>
      <c r="K3" s="49"/>
    </row>
    <row r="4" spans="1:11" ht="15" customHeight="1" x14ac:dyDescent="0.25">
      <c r="A4" s="432"/>
      <c r="B4" s="432"/>
      <c r="C4" s="432"/>
      <c r="D4" s="432"/>
      <c r="E4" s="327"/>
      <c r="F4" s="327"/>
      <c r="G4" s="327"/>
      <c r="H4" s="53"/>
      <c r="I4" s="53"/>
      <c r="J4" s="54" t="s">
        <v>3</v>
      </c>
      <c r="K4" s="229"/>
    </row>
    <row r="5" spans="1:11" ht="15.75" customHeight="1" x14ac:dyDescent="0.25">
      <c r="A5" s="433"/>
      <c r="B5" s="433"/>
      <c r="C5" s="433"/>
      <c r="D5" s="433"/>
      <c r="E5" s="57"/>
      <c r="F5" s="57"/>
      <c r="G5" s="57"/>
      <c r="H5" s="269"/>
      <c r="I5" s="53"/>
      <c r="J5" s="234"/>
      <c r="K5" s="234"/>
    </row>
    <row r="6" spans="1:11" ht="47.25" x14ac:dyDescent="0.25">
      <c r="A6" s="60" t="s">
        <v>43</v>
      </c>
      <c r="B6" s="63" t="s">
        <v>51</v>
      </c>
      <c r="C6" s="63" t="s">
        <v>122</v>
      </c>
      <c r="D6" s="63" t="s">
        <v>6</v>
      </c>
      <c r="E6" s="61" t="s">
        <v>169</v>
      </c>
      <c r="F6" s="62"/>
      <c r="G6" s="63" t="s">
        <v>124</v>
      </c>
      <c r="H6" s="434" t="s">
        <v>47</v>
      </c>
      <c r="I6" s="65"/>
      <c r="J6" s="435" t="s">
        <v>12</v>
      </c>
      <c r="K6" s="435" t="s">
        <v>13</v>
      </c>
    </row>
    <row r="7" spans="1:11" ht="15.75" x14ac:dyDescent="0.25">
      <c r="A7" s="413" t="s">
        <v>157</v>
      </c>
      <c r="B7" s="182">
        <v>1</v>
      </c>
      <c r="C7" s="182">
        <v>1</v>
      </c>
      <c r="D7" s="70" t="s">
        <v>14</v>
      </c>
      <c r="E7" s="274">
        <f>((('[1]TITAN 700'!T7*'[1]MARK UP FOR RETAIL'!$D$9)*'[1]MARK UP FOR RETAIL'!$D$11)*'[1]MARK UP FOR RETAIL'!$D$5)+'[1]MARK UP FOR RETAIL'!$G$5</f>
        <v>1712.34</v>
      </c>
      <c r="F7" s="275"/>
      <c r="G7" s="73">
        <f>((('[1]TITAN 700'!V7*'[1]MARK UP FOR RETAIL'!$D$9)*'[1]MARK UP FOR RETAIL'!$D$11)*'[1]MARK UP FOR RETAIL'!$D$5)+'[1]MARK UP FOR RETAIL'!$G$5</f>
        <v>2143.2600000000002</v>
      </c>
      <c r="H7" s="436">
        <f>('[1]TITAN 700'!W7*'[1]MARK UP FOR RETAIL'!$D$11)*'[1]MARK UP FOR RETAIL'!$D$5</f>
        <v>370.98</v>
      </c>
      <c r="I7" s="72"/>
      <c r="J7" s="73">
        <f>(('[1]TITAN 700'!Y7*'[1]MARK UP FOR RETAIL'!$D$11)*'[1]MARK UP FOR RETAIL'!$D$5)</f>
        <v>686.88</v>
      </c>
      <c r="K7" s="73">
        <f>(('[1]TITAN 700'!Z7*'[1]MARK UP FOR RETAIL'!$D$11)*'[1]MARK UP FOR RETAIL'!$D$5)</f>
        <v>756.54</v>
      </c>
    </row>
    <row r="8" spans="1:11" ht="15.75" x14ac:dyDescent="0.25">
      <c r="A8" s="413" t="s">
        <v>158</v>
      </c>
      <c r="B8" s="182">
        <v>2</v>
      </c>
      <c r="C8" s="182">
        <v>1</v>
      </c>
      <c r="D8" s="74"/>
      <c r="E8" s="274">
        <f>((('[1]TITAN 700'!T8*'[1]MARK UP FOR RETAIL'!$D$9)*'[1]MARK UP FOR RETAIL'!$D$11)*'[1]MARK UP FOR RETAIL'!$D$5)+'[1]MARK UP FOR RETAIL'!$G$5</f>
        <v>1960.2</v>
      </c>
      <c r="F8" s="275"/>
      <c r="G8" s="73">
        <f>((('[1]TITAN 700'!V8*'[1]MARK UP FOR RETAIL'!$D$9)*'[1]MARK UP FOR RETAIL'!$D$11)*'[1]MARK UP FOR RETAIL'!$D$5)+'[1]MARK UP FOR RETAIL'!$G$5</f>
        <v>2447.8200000000002</v>
      </c>
      <c r="H8" s="436">
        <f>('[1]TITAN 700'!W8*'[1]MARK UP FOR RETAIL'!$D$11)*'[1]MARK UP FOR RETAIL'!$D$5</f>
        <v>435.78000000000003</v>
      </c>
      <c r="I8" s="72"/>
      <c r="J8" s="73">
        <f>(('[1]TITAN 700'!Y8*'[1]MARK UP FOR RETAIL'!$D$11)*'[1]MARK UP FOR RETAIL'!$D$5)</f>
        <v>808.38</v>
      </c>
      <c r="K8" s="73">
        <f>(('[1]TITAN 700'!Z8*'[1]MARK UP FOR RETAIL'!$D$11)*'[1]MARK UP FOR RETAIL'!$D$5)</f>
        <v>891.00000000000011</v>
      </c>
    </row>
    <row r="9" spans="1:11" ht="15.75" x14ac:dyDescent="0.25">
      <c r="A9" s="413" t="s">
        <v>159</v>
      </c>
      <c r="B9" s="182">
        <v>2</v>
      </c>
      <c r="C9" s="182">
        <v>1</v>
      </c>
      <c r="D9" s="74"/>
      <c r="E9" s="274">
        <f>((('[1]TITAN 700'!T9*'[1]MARK UP FOR RETAIL'!$D$9)*'[1]MARK UP FOR RETAIL'!$D$11)*'[1]MARK UP FOR RETAIL'!$D$5)+'[1]MARK UP FOR RETAIL'!$G$5</f>
        <v>2203.2000000000003</v>
      </c>
      <c r="F9" s="275"/>
      <c r="G9" s="73">
        <f>((('[1]TITAN 700'!V9*'[1]MARK UP FOR RETAIL'!$D$9)*'[1]MARK UP FOR RETAIL'!$D$11)*'[1]MARK UP FOR RETAIL'!$D$5)+'[1]MARK UP FOR RETAIL'!$G$5</f>
        <v>2754</v>
      </c>
      <c r="H9" s="436">
        <f>('[1]TITAN 700'!W9*'[1]MARK UP FOR RETAIL'!$D$11)*'[1]MARK UP FOR RETAIL'!$D$5</f>
        <v>498.96</v>
      </c>
      <c r="I9" s="72"/>
      <c r="J9" s="73">
        <f>(('[1]TITAN 700'!Y9*'[1]MARK UP FOR RETAIL'!$D$11)*'[1]MARK UP FOR RETAIL'!$D$5)</f>
        <v>944.46</v>
      </c>
      <c r="K9" s="73">
        <f>(('[1]TITAN 700'!Z9*'[1]MARK UP FOR RETAIL'!$D$11)*'[1]MARK UP FOR RETAIL'!$D$5)</f>
        <v>1038.42</v>
      </c>
    </row>
    <row r="10" spans="1:11" ht="15.75" x14ac:dyDescent="0.25">
      <c r="A10" s="413" t="s">
        <v>160</v>
      </c>
      <c r="B10" s="182">
        <v>2</v>
      </c>
      <c r="C10" s="182">
        <v>1</v>
      </c>
      <c r="D10" s="74"/>
      <c r="E10" s="274">
        <f>((('[1]TITAN 700'!T10*'[1]MARK UP FOR RETAIL'!$D$9)*'[1]MARK UP FOR RETAIL'!$D$11)*'[1]MARK UP FOR RETAIL'!$D$5)+'[1]MARK UP FOR RETAIL'!$G$5</f>
        <v>2452.6800000000003</v>
      </c>
      <c r="F10" s="275"/>
      <c r="G10" s="73">
        <f>((('[1]TITAN 700'!V10*'[1]MARK UP FOR RETAIL'!$D$9)*'[1]MARK UP FOR RETAIL'!$D$11)*'[1]MARK UP FOR RETAIL'!$D$5)+'[1]MARK UP FOR RETAIL'!$G$5</f>
        <v>3065.0400000000004</v>
      </c>
      <c r="H10" s="436">
        <f>('[1]TITAN 700'!W10*'[1]MARK UP FOR RETAIL'!$D$11)*'[1]MARK UP FOR RETAIL'!$D$5</f>
        <v>562.14</v>
      </c>
      <c r="I10" s="72"/>
      <c r="J10" s="73">
        <f>(('[1]TITAN 700'!Y10*'[1]MARK UP FOR RETAIL'!$D$11)*'[1]MARK UP FOR RETAIL'!$D$5)</f>
        <v>1082.1600000000001</v>
      </c>
      <c r="K10" s="73">
        <f>(('[1]TITAN 700'!Z10*'[1]MARK UP FOR RETAIL'!$D$11)*'[1]MARK UP FOR RETAIL'!$D$5)</f>
        <v>1190.7</v>
      </c>
    </row>
    <row r="11" spans="1:11" ht="15.75" x14ac:dyDescent="0.25">
      <c r="A11" s="413" t="s">
        <v>161</v>
      </c>
      <c r="B11" s="182">
        <v>4</v>
      </c>
      <c r="C11" s="182">
        <v>1</v>
      </c>
      <c r="D11" s="74"/>
      <c r="E11" s="274">
        <f>((('[1]TITAN 700'!T11*'[1]MARK UP FOR RETAIL'!$D$9)*'[1]MARK UP FOR RETAIL'!$D$11)*'[1]MARK UP FOR RETAIL'!$D$5)+'[1]MARK UP FOR RETAIL'!$G$5</f>
        <v>2762.1000000000004</v>
      </c>
      <c r="F11" s="275"/>
      <c r="G11" s="73">
        <f>((('[1]TITAN 700'!V11*'[1]MARK UP FOR RETAIL'!$D$9)*'[1]MARK UP FOR RETAIL'!$D$11)*'[1]MARK UP FOR RETAIL'!$D$5)+'[1]MARK UP FOR RETAIL'!$G$5</f>
        <v>3450.6000000000004</v>
      </c>
      <c r="H11" s="436">
        <f>('[1]TITAN 700'!W11*'[1]MARK UP FOR RETAIL'!$D$11)*'[1]MARK UP FOR RETAIL'!$D$5</f>
        <v>628.55999999999995</v>
      </c>
      <c r="I11" s="72"/>
      <c r="J11" s="73">
        <f>(('[1]TITAN 700'!Y11*'[1]MARK UP FOR RETAIL'!$D$11)*'[1]MARK UP FOR RETAIL'!$D$5)</f>
        <v>1224.72</v>
      </c>
      <c r="K11" s="73">
        <f>(('[1]TITAN 700'!Z11*'[1]MARK UP FOR RETAIL'!$D$11)*'[1]MARK UP FOR RETAIL'!$D$5)</f>
        <v>1346.22</v>
      </c>
    </row>
    <row r="12" spans="1:11" ht="15.75" x14ac:dyDescent="0.25">
      <c r="A12" s="413" t="s">
        <v>162</v>
      </c>
      <c r="B12" s="182">
        <v>4</v>
      </c>
      <c r="C12" s="182">
        <v>1</v>
      </c>
      <c r="D12" s="74"/>
      <c r="E12" s="274">
        <f>((('[1]TITAN 700'!T12*'[1]MARK UP FOR RETAIL'!$D$9)*'[1]MARK UP FOR RETAIL'!$D$11)*'[1]MARK UP FOR RETAIL'!$D$5)+'[1]MARK UP FOR RETAIL'!$G$5</f>
        <v>3094.2000000000003</v>
      </c>
      <c r="F12" s="275"/>
      <c r="G12" s="73">
        <f>((('[1]TITAN 700'!V12*'[1]MARK UP FOR RETAIL'!$D$9)*'[1]MARK UP FOR RETAIL'!$D$11)*'[1]MARK UP FOR RETAIL'!$D$5)+'[1]MARK UP FOR RETAIL'!$G$5</f>
        <v>3866.9400000000005</v>
      </c>
      <c r="H12" s="436">
        <f>('[1]TITAN 700'!W12*'[1]MARK UP FOR RETAIL'!$D$11)*'[1]MARK UP FOR RETAIL'!$D$5</f>
        <v>690.12</v>
      </c>
      <c r="I12" s="72"/>
      <c r="J12" s="73">
        <f>(('[1]TITAN 700'!Y12*'[1]MARK UP FOR RETAIL'!$D$11)*'[1]MARK UP FOR RETAIL'!$D$5)</f>
        <v>1404.54</v>
      </c>
      <c r="K12" s="73">
        <f>(('[1]TITAN 700'!Z12*'[1]MARK UP FOR RETAIL'!$D$11)*'[1]MARK UP FOR RETAIL'!$D$5)</f>
        <v>1543.86</v>
      </c>
    </row>
    <row r="13" spans="1:11" ht="15.75" x14ac:dyDescent="0.25">
      <c r="A13" s="413" t="s">
        <v>163</v>
      </c>
      <c r="B13" s="182">
        <v>6</v>
      </c>
      <c r="C13" s="182">
        <v>1</v>
      </c>
      <c r="D13" s="74"/>
      <c r="E13" s="274">
        <f>((('[1]TITAN 700'!T13*'[1]MARK UP FOR RETAIL'!$D$9)*'[1]MARK UP FOR RETAIL'!$D$11)*'[1]MARK UP FOR RETAIL'!$D$5)+'[1]MARK UP FOR RETAIL'!$G$5</f>
        <v>3460.32</v>
      </c>
      <c r="F13" s="275"/>
      <c r="G13" s="73">
        <f>((('[1]TITAN 700'!V13*'[1]MARK UP FOR RETAIL'!$D$9)*'[1]MARK UP FOR RETAIL'!$D$11)*'[1]MARK UP FOR RETAIL'!$D$5)+'[1]MARK UP FOR RETAIL'!$G$5</f>
        <v>4327.0200000000004</v>
      </c>
      <c r="H13" s="436">
        <f>('[1]TITAN 700'!W13*'[1]MARK UP FOR RETAIL'!$D$11)*'[1]MARK UP FOR RETAIL'!$D$5</f>
        <v>756.54</v>
      </c>
      <c r="I13" s="72"/>
      <c r="J13" s="73">
        <f>(('[1]TITAN 700'!Y13*'[1]MARK UP FOR RETAIL'!$D$11)*'[1]MARK UP FOR RETAIL'!$D$5)</f>
        <v>1624.86</v>
      </c>
      <c r="K13" s="73">
        <f>(('[1]TITAN 700'!Z13*'[1]MARK UP FOR RETAIL'!$D$11)*'[1]MARK UP FOR RETAIL'!$D$5)</f>
        <v>1786.86</v>
      </c>
    </row>
    <row r="14" spans="1:11" ht="15.75" x14ac:dyDescent="0.25">
      <c r="A14" s="437" t="s">
        <v>164</v>
      </c>
      <c r="B14" s="182">
        <v>6</v>
      </c>
      <c r="C14" s="182">
        <v>1</v>
      </c>
      <c r="D14" s="74"/>
      <c r="E14" s="274">
        <f>((('[1]TITAN 700'!T14*'[1]MARK UP FOR RETAIL'!$D$9)*'[1]MARK UP FOR RETAIL'!$D$11)*'[1]MARK UP FOR RETAIL'!$D$5)+'[1]MARK UP FOR RETAIL'!$G$5</f>
        <v>3853.98</v>
      </c>
      <c r="F14" s="275"/>
      <c r="G14" s="73">
        <f>((('[1]TITAN 700'!V14*'[1]MARK UP FOR RETAIL'!$D$9)*'[1]MARK UP FOR RETAIL'!$D$11)*'[1]MARK UP FOR RETAIL'!$D$5)+'[1]MARK UP FOR RETAIL'!$G$5</f>
        <v>4814.6400000000003</v>
      </c>
      <c r="H14" s="436">
        <f>('[1]TITAN 700'!W14*'[1]MARK UP FOR RETAIL'!$D$11)*'[1]MARK UP FOR RETAIL'!$D$5</f>
        <v>818.1</v>
      </c>
      <c r="I14" s="72"/>
      <c r="J14" s="73">
        <f>(('[1]TITAN 700'!Y14*'[1]MARK UP FOR RETAIL'!$D$11)*'[1]MARK UP FOR RETAIL'!$D$5)</f>
        <v>1866.24</v>
      </c>
      <c r="K14" s="73">
        <f>(('[1]TITAN 700'!Z14*'[1]MARK UP FOR RETAIL'!$D$11)*'[1]MARK UP FOR RETAIL'!$D$5)</f>
        <v>2054.16</v>
      </c>
    </row>
    <row r="15" spans="1:11" ht="15.75" x14ac:dyDescent="0.25">
      <c r="A15" s="328" t="s">
        <v>99</v>
      </c>
      <c r="B15" s="329"/>
      <c r="C15" s="330"/>
      <c r="D15" s="76"/>
      <c r="E15" s="274">
        <f>((('[1]TITAN 700'!T15*'[1]MARK UP FOR RETAIL'!$D$9)*'[1]MARK UP FOR RETAIL'!$D$11)*'[1]MARK UP FOR RETAIL'!$D$5)</f>
        <v>213.84000000000003</v>
      </c>
      <c r="F15" s="275"/>
      <c r="G15" s="73">
        <f>((('[1]TITAN 700'!V15*'[1]MARK UP FOR RETAIL'!$D$9)*'[1]MARK UP FOR RETAIL'!$D$11)*'[1]MARK UP FOR RETAIL'!$D$5)+'[1]MARK UP FOR RETAIL'!$G$5</f>
        <v>213.84000000000003</v>
      </c>
      <c r="H15" s="438" t="s">
        <v>25</v>
      </c>
      <c r="I15" s="72"/>
      <c r="J15" s="73">
        <f>(('[1]TITAN 700'!Y15*'[1]MARK UP FOR RETAIL'!$D$11)*'[1]MARK UP FOR RETAIL'!$D$5)</f>
        <v>124.74</v>
      </c>
      <c r="K15" s="73">
        <f>(('[1]TITAN 700'!Z15*'[1]MARK UP FOR RETAIL'!$D$11)*'[1]MARK UP FOR RETAIL'!$D$5)</f>
        <v>137.70000000000002</v>
      </c>
    </row>
    <row r="16" spans="1:11" ht="15.75" x14ac:dyDescent="0.25">
      <c r="A16" s="334" t="s">
        <v>96</v>
      </c>
      <c r="B16" s="334"/>
      <c r="C16" s="334"/>
      <c r="D16" s="334"/>
      <c r="E16" s="274">
        <f>((('[1]TITAN 700'!T16*'[1]MARK UP FOR RETAIL'!$D$9)*'[1]MARK UP FOR RETAIL'!$D$11)*'[1]MARK UP FOR RETAIL'!$D$5)+'[1]MARK UP FOR RETAIL'!$G$5</f>
        <v>532.98</v>
      </c>
      <c r="F16" s="275"/>
      <c r="G16" s="73">
        <f>((('[1]TITAN 700'!V16*'[1]MARK UP FOR RETAIL'!$D$9)*'[1]MARK UP FOR RETAIL'!$D$11)*'[1]MARK UP FOR RETAIL'!$D$5)+'[1]MARK UP FOR RETAIL'!$G$5</f>
        <v>554.04</v>
      </c>
      <c r="H16" s="436">
        <f>('[1]TITAN 700'!W16*'[1]MARK UP FOR RETAIL'!$D$11)*'[1]MARK UP FOR RETAIL'!$D$5</f>
        <v>61.560000000000009</v>
      </c>
      <c r="I16" s="72"/>
      <c r="J16" s="73">
        <f>(('[1]TITAN 700'!Y16*'[1]MARK UP FOR RETAIL'!$D$11)*'[1]MARK UP FOR RETAIL'!$D$5)</f>
        <v>228.42</v>
      </c>
      <c r="K16" s="73">
        <f>(('[1]TITAN 700'!Z16*'[1]MARK UP FOR RETAIL'!$D$11)*'[1]MARK UP FOR RETAIL'!$D$5)</f>
        <v>252.72</v>
      </c>
    </row>
    <row r="17" spans="1:11" ht="15.75" x14ac:dyDescent="0.25">
      <c r="A17" s="336" t="s">
        <v>26</v>
      </c>
      <c r="B17" s="337"/>
      <c r="C17" s="337"/>
      <c r="D17" s="338"/>
      <c r="E17" s="331">
        <f>(('[1]TITAN 700'!T17*'[1]MARK UP FOR RETAIL'!$D$10)*'[1]MARK UP FOR RETAIL'!$D$11)*'[1]MARK UP FOR RETAIL'!$D$7</f>
        <v>40.5</v>
      </c>
      <c r="F17" s="332"/>
      <c r="G17" s="335"/>
      <c r="H17" s="438" t="s">
        <v>25</v>
      </c>
      <c r="I17" s="72"/>
      <c r="J17" s="73">
        <f>(('[1]TITAN 700'!Y17*'[1]MARK UP FOR RETAIL'!$D$11)*'[1]MARK UP FOR RETAIL'!$D$5)</f>
        <v>30.780000000000005</v>
      </c>
      <c r="K17" s="73">
        <f>(('[1]TITAN 700'!Z17*'[1]MARK UP FOR RETAIL'!$D$11)*'[1]MARK UP FOR RETAIL'!$D$5)</f>
        <v>34.020000000000003</v>
      </c>
    </row>
    <row r="18" spans="1:11" ht="15.75" x14ac:dyDescent="0.25">
      <c r="A18" s="83" t="s">
        <v>27</v>
      </c>
      <c r="B18" s="84"/>
      <c r="C18" s="84"/>
      <c r="D18" s="85"/>
      <c r="E18" s="439">
        <f>((('[1]TITAN 700'!T18*'[1]MARK UP FOR RETAIL'!$D$9)*'[1]MARK UP FOR RETAIL'!$D$11)*'[1]MARK UP FOR RETAIL'!$D$5)</f>
        <v>-100.44</v>
      </c>
      <c r="F18" s="440"/>
      <c r="G18" s="86">
        <f>((('[1]TITAN 700'!V18*'[1]MARK UP FOR RETAIL'!$D$9)*'[1]MARK UP FOR RETAIL'!$D$11)*'[1]MARK UP FOR RETAIL'!$D$5)</f>
        <v>-111.78</v>
      </c>
      <c r="H18" s="441"/>
      <c r="I18" s="88"/>
      <c r="J18" s="89">
        <f>(('[1]TITAN 700'!Y18*'[1]MARK UP FOR RETAIL'!$D$11)*'[1]MARK UP FOR RETAIL'!$D$5)</f>
        <v>-37.26</v>
      </c>
      <c r="K18" s="89">
        <f>(('[1]TITAN 700'!Z18*'[1]MARK UP FOR RETAIL'!$D$11)*'[1]MARK UP FOR RETAIL'!$D$5)</f>
        <v>-40.5</v>
      </c>
    </row>
    <row r="19" spans="1:11" x14ac:dyDescent="0.25">
      <c r="A19" s="49"/>
      <c r="B19" s="90"/>
      <c r="C19" s="90"/>
      <c r="D19" s="49"/>
      <c r="E19" s="49"/>
      <c r="F19" s="49"/>
      <c r="G19" s="49"/>
      <c r="H19" s="49"/>
      <c r="I19" s="49"/>
      <c r="J19" s="49"/>
      <c r="K19" s="49"/>
    </row>
    <row r="20" spans="1:11" x14ac:dyDescent="0.25">
      <c r="A20" s="49"/>
      <c r="B20" s="90"/>
      <c r="C20" s="90"/>
      <c r="D20" s="49"/>
      <c r="E20" s="49"/>
      <c r="F20" s="49"/>
      <c r="G20" s="49"/>
      <c r="H20" s="176"/>
      <c r="I20" s="176"/>
      <c r="J20" s="176"/>
      <c r="K20" s="49"/>
    </row>
    <row r="21" spans="1:11" x14ac:dyDescent="0.25">
      <c r="A21" s="49"/>
      <c r="B21" s="90"/>
      <c r="C21" s="90"/>
      <c r="D21" s="49"/>
      <c r="E21" s="49"/>
      <c r="F21" s="49"/>
      <c r="G21" s="49"/>
      <c r="H21" s="176"/>
      <c r="I21" s="176"/>
      <c r="J21" s="176"/>
      <c r="K21" s="49"/>
    </row>
    <row r="22" spans="1:11" ht="15.75" thickBot="1" x14ac:dyDescent="0.3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</row>
    <row r="23" spans="1:11" ht="15" customHeight="1" x14ac:dyDescent="0.25">
      <c r="A23" s="416" t="s">
        <v>170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8"/>
    </row>
    <row r="24" spans="1:11" ht="15" customHeight="1" x14ac:dyDescent="0.25">
      <c r="A24" s="442"/>
      <c r="B24" s="443"/>
      <c r="C24" s="443"/>
      <c r="D24" s="443"/>
      <c r="E24" s="443"/>
      <c r="F24" s="443"/>
      <c r="G24" s="443"/>
      <c r="H24" s="443"/>
      <c r="I24" s="443"/>
      <c r="J24" s="443"/>
      <c r="K24" s="444"/>
    </row>
    <row r="25" spans="1:11" ht="20.25" x14ac:dyDescent="0.25">
      <c r="A25" s="103" t="s">
        <v>29</v>
      </c>
      <c r="B25" s="104"/>
      <c r="C25" s="104"/>
      <c r="D25" s="104"/>
      <c r="E25" s="104"/>
      <c r="F25" s="302"/>
      <c r="G25" s="106" t="s">
        <v>30</v>
      </c>
      <c r="H25" s="106"/>
      <c r="I25" s="106"/>
      <c r="J25" s="106"/>
      <c r="K25" s="107"/>
    </row>
    <row r="26" spans="1:11" ht="20.25" x14ac:dyDescent="0.25">
      <c r="A26" s="103"/>
      <c r="B26" s="104"/>
      <c r="C26" s="104"/>
      <c r="D26" s="104"/>
      <c r="E26" s="104"/>
      <c r="F26" s="302"/>
      <c r="G26" s="106"/>
      <c r="H26" s="106"/>
      <c r="I26" s="106"/>
      <c r="J26" s="106"/>
      <c r="K26" s="107"/>
    </row>
    <row r="27" spans="1:11" ht="15.75" x14ac:dyDescent="0.25">
      <c r="A27" s="347" t="s">
        <v>126</v>
      </c>
      <c r="B27" s="109"/>
      <c r="C27" s="109"/>
      <c r="D27" s="110"/>
      <c r="E27" s="303"/>
      <c r="F27" s="303"/>
      <c r="G27" s="303" t="s">
        <v>32</v>
      </c>
      <c r="H27" s="110"/>
      <c r="I27" s="110"/>
      <c r="J27" s="110"/>
      <c r="K27" s="348"/>
    </row>
    <row r="28" spans="1:11" ht="15.75" x14ac:dyDescent="0.25">
      <c r="A28" s="347" t="s">
        <v>33</v>
      </c>
      <c r="B28" s="109"/>
      <c r="C28" s="109"/>
      <c r="D28" s="349"/>
      <c r="E28" s="350"/>
      <c r="F28" s="303"/>
      <c r="G28" s="303" t="s">
        <v>167</v>
      </c>
      <c r="H28" s="110"/>
      <c r="I28" s="110"/>
      <c r="J28" s="110"/>
      <c r="K28" s="351"/>
    </row>
    <row r="29" spans="1:11" ht="15.75" x14ac:dyDescent="0.25">
      <c r="A29" s="347" t="s">
        <v>35</v>
      </c>
      <c r="B29" s="109"/>
      <c r="C29" s="109"/>
      <c r="D29" s="350"/>
      <c r="E29" s="350"/>
      <c r="F29" s="303"/>
      <c r="G29" s="303" t="s">
        <v>117</v>
      </c>
      <c r="H29" s="110"/>
      <c r="I29" s="110"/>
      <c r="J29" s="110"/>
      <c r="K29" s="351"/>
    </row>
    <row r="30" spans="1:11" ht="15.75" x14ac:dyDescent="0.25">
      <c r="A30" s="347" t="s">
        <v>127</v>
      </c>
      <c r="B30" s="109"/>
      <c r="C30" s="109"/>
      <c r="D30" s="350"/>
      <c r="E30" s="350"/>
      <c r="F30" s="303"/>
      <c r="G30" s="303" t="s">
        <v>39</v>
      </c>
      <c r="H30" s="110"/>
      <c r="I30" s="110"/>
      <c r="J30" s="110"/>
      <c r="K30" s="351"/>
    </row>
    <row r="31" spans="1:11" ht="15.75" x14ac:dyDescent="0.25">
      <c r="A31" s="347" t="s">
        <v>61</v>
      </c>
      <c r="B31" s="109"/>
      <c r="C31" s="109"/>
      <c r="D31" s="350"/>
      <c r="E31" s="350"/>
      <c r="F31" s="303"/>
      <c r="G31" s="303" t="s">
        <v>40</v>
      </c>
      <c r="H31" s="110"/>
      <c r="I31" s="110"/>
      <c r="J31" s="110"/>
      <c r="K31" s="351"/>
    </row>
    <row r="32" spans="1:11" ht="15.75" x14ac:dyDescent="0.25">
      <c r="A32" s="352" t="s">
        <v>128</v>
      </c>
      <c r="B32" s="109"/>
      <c r="C32" s="109"/>
      <c r="D32" s="350"/>
      <c r="E32" s="350"/>
      <c r="F32" s="303"/>
      <c r="G32" s="303" t="s">
        <v>41</v>
      </c>
      <c r="H32" s="110"/>
      <c r="I32" s="110"/>
      <c r="J32" s="110"/>
      <c r="K32" s="351"/>
    </row>
    <row r="33" spans="1:11" ht="15.75" x14ac:dyDescent="0.25">
      <c r="A33" s="347" t="s">
        <v>129</v>
      </c>
      <c r="B33" s="109"/>
      <c r="C33" s="109"/>
      <c r="D33" s="110"/>
      <c r="E33" s="110"/>
      <c r="F33" s="303"/>
      <c r="G33" s="303"/>
      <c r="H33" s="110"/>
      <c r="I33" s="110"/>
      <c r="J33" s="110"/>
      <c r="K33" s="351"/>
    </row>
    <row r="34" spans="1:11" ht="15.75" x14ac:dyDescent="0.25">
      <c r="A34" s="347"/>
      <c r="B34" s="109"/>
      <c r="C34" s="109"/>
      <c r="D34" s="110"/>
      <c r="E34" s="110"/>
      <c r="F34" s="303"/>
      <c r="G34" s="303"/>
      <c r="H34" s="110"/>
      <c r="I34" s="110"/>
      <c r="J34" s="110"/>
      <c r="K34" s="351"/>
    </row>
    <row r="35" spans="1:11" ht="20.25" x14ac:dyDescent="0.3">
      <c r="A35" s="117"/>
      <c r="B35" s="109"/>
      <c r="C35" s="109"/>
      <c r="D35" s="110"/>
      <c r="E35" s="110"/>
      <c r="F35" s="110"/>
      <c r="G35" s="445" t="s">
        <v>42</v>
      </c>
      <c r="H35" s="446"/>
      <c r="I35" s="446"/>
      <c r="J35" s="446"/>
      <c r="K35" s="447"/>
    </row>
    <row r="36" spans="1:11" ht="15" customHeight="1" x14ac:dyDescent="0.25">
      <c r="A36" s="122"/>
      <c r="B36" s="109"/>
      <c r="C36" s="109"/>
      <c r="D36" s="110"/>
      <c r="E36" s="110"/>
      <c r="F36" s="110"/>
      <c r="G36" s="258"/>
      <c r="H36" s="258"/>
      <c r="I36" s="258"/>
      <c r="J36" s="258"/>
      <c r="K36" s="259"/>
    </row>
    <row r="37" spans="1:11" ht="47.25" x14ac:dyDescent="0.25">
      <c r="A37" s="448" t="s">
        <v>43</v>
      </c>
      <c r="B37" s="449" t="s">
        <v>130</v>
      </c>
      <c r="C37" s="449" t="s">
        <v>122</v>
      </c>
      <c r="D37" s="449" t="s">
        <v>6</v>
      </c>
      <c r="E37" s="449" t="s">
        <v>171</v>
      </c>
      <c r="F37" s="110"/>
      <c r="G37" s="450" t="s">
        <v>12</v>
      </c>
      <c r="H37" s="450"/>
      <c r="I37" s="450" t="s">
        <v>13</v>
      </c>
      <c r="J37" s="450"/>
      <c r="K37" s="451"/>
    </row>
    <row r="38" spans="1:11" ht="15.75" x14ac:dyDescent="0.25">
      <c r="A38" s="429" t="s">
        <v>157</v>
      </c>
      <c r="B38" s="182">
        <v>1</v>
      </c>
      <c r="C38" s="182">
        <v>1</v>
      </c>
      <c r="D38" s="168" t="s">
        <v>44</v>
      </c>
      <c r="E38" s="452">
        <f>((('[1]TITAN 700'!T38*'[1]MARK UP FOR RETAIL'!$D$14)*'[1]MARK UP FOR RETAIL'!$D$11)*'[1]MARK UP FOR RETAIL'!$D$5)+'[1]MARK UP FOR RETAIL'!$G$5</f>
        <v>2080.08</v>
      </c>
      <c r="F38" s="453"/>
      <c r="G38" s="317">
        <f>(('[1]TITAN 700'!V38*'[1]MARK UP FOR RETAIL'!$D$14)*'[1]MARK UP FOR RETAIL'!$D$11)*'[1]MARK UP FOR RETAIL'!$D$5</f>
        <v>819.71999999999991</v>
      </c>
      <c r="H38" s="317"/>
      <c r="I38" s="317">
        <f>(('[1]TITAN 700'!X38*'[1]MARK UP FOR RETAIL'!$D$14)*'[1]MARK UP FOR RETAIL'!$D$11)*'[1]MARK UP FOR RETAIL'!$D$5</f>
        <v>903.96</v>
      </c>
      <c r="J38" s="317"/>
      <c r="K38" s="318"/>
    </row>
    <row r="39" spans="1:11" ht="15.75" x14ac:dyDescent="0.25">
      <c r="A39" s="429" t="s">
        <v>158</v>
      </c>
      <c r="B39" s="182">
        <v>2</v>
      </c>
      <c r="C39" s="182">
        <v>1</v>
      </c>
      <c r="D39" s="218"/>
      <c r="E39" s="452">
        <f>((('[1]TITAN 700'!T39*'[1]MARK UP FOR RETAIL'!$D$14)*'[1]MARK UP FOR RETAIL'!$D$11)*'[1]MARK UP FOR RETAIL'!$D$5)+'[1]MARK UP FOR RETAIL'!$G$5</f>
        <v>2384.64</v>
      </c>
      <c r="F39" s="453"/>
      <c r="G39" s="317">
        <f>(('[1]TITAN 700'!V39*'[1]MARK UP FOR RETAIL'!$D$14)*'[1]MARK UP FOR RETAIL'!$D$11)*'[1]MARK UP FOR RETAIL'!$D$5</f>
        <v>975.24</v>
      </c>
      <c r="H39" s="317"/>
      <c r="I39" s="317">
        <f>(('[1]TITAN 700'!X39*'[1]MARK UP FOR RETAIL'!$D$14)*'[1]MARK UP FOR RETAIL'!$D$11)*'[1]MARK UP FOR RETAIL'!$D$5</f>
        <v>1083.78</v>
      </c>
      <c r="J39" s="317"/>
      <c r="K39" s="318"/>
    </row>
    <row r="40" spans="1:11" ht="15.75" x14ac:dyDescent="0.25">
      <c r="A40" s="429" t="s">
        <v>159</v>
      </c>
      <c r="B40" s="182">
        <v>2</v>
      </c>
      <c r="C40" s="182">
        <v>1</v>
      </c>
      <c r="D40" s="218"/>
      <c r="E40" s="452">
        <f>((('[1]TITAN 700'!T40*'[1]MARK UP FOR RETAIL'!$D$14)*'[1]MARK UP FOR RETAIL'!$D$11)*'[1]MARK UP FOR RETAIL'!$D$5)+'[1]MARK UP FOR RETAIL'!$G$5</f>
        <v>2702.16</v>
      </c>
      <c r="F40" s="453"/>
      <c r="G40" s="317">
        <f>(('[1]TITAN 700'!V40*'[1]MARK UP FOR RETAIL'!$D$14)*'[1]MARK UP FOR RETAIL'!$D$11)*'[1]MARK UP FOR RETAIL'!$D$5</f>
        <v>1176.1199999999999</v>
      </c>
      <c r="H40" s="317"/>
      <c r="I40" s="317">
        <f>(('[1]TITAN 700'!X40*'[1]MARK UP FOR RETAIL'!$D$14)*'[1]MARK UP FOR RETAIL'!$D$11)*'[1]MARK UP FOR RETAIL'!$D$5</f>
        <v>1292.76</v>
      </c>
      <c r="J40" s="317"/>
      <c r="K40" s="318"/>
    </row>
    <row r="41" spans="1:11" ht="15.75" x14ac:dyDescent="0.25">
      <c r="A41" s="429" t="s">
        <v>160</v>
      </c>
      <c r="B41" s="182">
        <v>2</v>
      </c>
      <c r="C41" s="182">
        <v>1</v>
      </c>
      <c r="D41" s="218"/>
      <c r="E41" s="452">
        <f>((('[1]TITAN 700'!T41*'[1]MARK UP FOR RETAIL'!$D$14)*'[1]MARK UP FOR RETAIL'!$D$11)*'[1]MARK UP FOR RETAIL'!$D$5)+'[1]MARK UP FOR RETAIL'!$G$5</f>
        <v>3003.48</v>
      </c>
      <c r="F41" s="453"/>
      <c r="G41" s="317">
        <f>(('[1]TITAN 700'!V41*'[1]MARK UP FOR RETAIL'!$D$14)*'[1]MARK UP FOR RETAIL'!$D$11)*'[1]MARK UP FOR RETAIL'!$D$5</f>
        <v>1354.32</v>
      </c>
      <c r="H41" s="317"/>
      <c r="I41" s="317">
        <f>(('[1]TITAN 700'!X41*'[1]MARK UP FOR RETAIL'!$D$14)*'[1]MARK UP FOR RETAIL'!$D$11)*'[1]MARK UP FOR RETAIL'!$D$5</f>
        <v>1492.0200000000002</v>
      </c>
      <c r="J41" s="317"/>
      <c r="K41" s="318"/>
    </row>
    <row r="42" spans="1:11" ht="16.5" thickBot="1" x14ac:dyDescent="0.3">
      <c r="A42" s="430" t="s">
        <v>161</v>
      </c>
      <c r="B42" s="319">
        <v>4</v>
      </c>
      <c r="C42" s="319">
        <v>1</v>
      </c>
      <c r="D42" s="220"/>
      <c r="E42" s="454">
        <f>((('[1]TITAN 700'!T42*'[1]MARK UP FOR RETAIL'!$D$14)*'[1]MARK UP FOR RETAIL'!$D$11)*'[1]MARK UP FOR RETAIL'!$D$5)+'[1]MARK UP FOR RETAIL'!$G$5</f>
        <v>3372.84</v>
      </c>
      <c r="F42" s="455"/>
      <c r="G42" s="323">
        <f>(('[1]TITAN 700'!V42*'[1]MARK UP FOR RETAIL'!$D$14)*'[1]MARK UP FOR RETAIL'!$D$11)*'[1]MARK UP FOR RETAIL'!$D$5</f>
        <v>1539</v>
      </c>
      <c r="H42" s="323"/>
      <c r="I42" s="323">
        <f>(('[1]TITAN 700'!X42*'[1]MARK UP FOR RETAIL'!$D$14)*'[1]MARK UP FOR RETAIL'!$D$11)*'[1]MARK UP FOR RETAIL'!$D$5</f>
        <v>1692.9</v>
      </c>
      <c r="J42" s="323"/>
      <c r="K42" s="324"/>
    </row>
  </sheetData>
  <mergeCells count="41">
    <mergeCell ref="E3:G5"/>
    <mergeCell ref="E9:F9"/>
    <mergeCell ref="A15:C15"/>
    <mergeCell ref="E15:F15"/>
    <mergeCell ref="A1:K1"/>
    <mergeCell ref="A3:D5"/>
    <mergeCell ref="J4:K5"/>
    <mergeCell ref="E6:F6"/>
    <mergeCell ref="I6:I18"/>
    <mergeCell ref="D7:D15"/>
    <mergeCell ref="E7:F7"/>
    <mergeCell ref="E8:F8"/>
    <mergeCell ref="I42:K42"/>
    <mergeCell ref="D38:D42"/>
    <mergeCell ref="G38:H38"/>
    <mergeCell ref="A16:D16"/>
    <mergeCell ref="E16:F16"/>
    <mergeCell ref="A17:D17"/>
    <mergeCell ref="E17:G17"/>
    <mergeCell ref="A18:D18"/>
    <mergeCell ref="G42:H42"/>
    <mergeCell ref="A23:K24"/>
    <mergeCell ref="A25:E26"/>
    <mergeCell ref="G25:K26"/>
    <mergeCell ref="G35:K36"/>
    <mergeCell ref="E18:F18"/>
    <mergeCell ref="G40:H40"/>
    <mergeCell ref="I40:K40"/>
    <mergeCell ref="G41:H41"/>
    <mergeCell ref="I41:K41"/>
    <mergeCell ref="G37:H37"/>
    <mergeCell ref="D28:E32"/>
    <mergeCell ref="I38:K38"/>
    <mergeCell ref="G39:H39"/>
    <mergeCell ref="I39:K39"/>
    <mergeCell ref="I37:K37"/>
    <mergeCell ref="E10:F10"/>
    <mergeCell ref="E11:F11"/>
    <mergeCell ref="E12:F12"/>
    <mergeCell ref="E13:F13"/>
    <mergeCell ref="E14:F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43"/>
    </sheetView>
  </sheetViews>
  <sheetFormatPr defaultRowHeight="15" x14ac:dyDescent="0.25"/>
  <cols>
    <col min="7" max="7" width="11.7109375" customWidth="1"/>
  </cols>
  <sheetData>
    <row r="1" spans="1:12" ht="45.75" x14ac:dyDescent="0.25">
      <c r="A1" s="456" t="s">
        <v>172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8"/>
    </row>
    <row r="2" spans="1:12" ht="15" customHeight="1" x14ac:dyDescent="0.25">
      <c r="A2" s="459" t="s">
        <v>1</v>
      </c>
      <c r="B2" s="460"/>
      <c r="C2" s="460"/>
      <c r="D2" s="460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5">
      <c r="A3" s="460"/>
      <c r="B3" s="460"/>
      <c r="C3" s="460"/>
      <c r="D3" s="460"/>
      <c r="E3" s="50" t="s">
        <v>2</v>
      </c>
      <c r="F3" s="228"/>
      <c r="G3" s="158"/>
      <c r="H3" s="53"/>
      <c r="I3" s="53"/>
      <c r="J3" s="53"/>
      <c r="K3" s="54" t="s">
        <v>3</v>
      </c>
      <c r="L3" s="229"/>
    </row>
    <row r="4" spans="1:12" ht="15" customHeight="1" x14ac:dyDescent="0.25">
      <c r="A4" s="461"/>
      <c r="B4" s="461"/>
      <c r="C4" s="461"/>
      <c r="D4" s="461"/>
      <c r="E4" s="231"/>
      <c r="F4" s="232"/>
      <c r="G4" s="233"/>
      <c r="H4" s="53"/>
      <c r="I4" s="53"/>
      <c r="J4" s="53"/>
      <c r="K4" s="234"/>
      <c r="L4" s="234"/>
    </row>
    <row r="5" spans="1:12" ht="51" x14ac:dyDescent="0.25">
      <c r="A5" s="60" t="s">
        <v>43</v>
      </c>
      <c r="B5" s="61" t="s">
        <v>5</v>
      </c>
      <c r="C5" s="62"/>
      <c r="D5" s="63" t="s">
        <v>6</v>
      </c>
      <c r="E5" s="63" t="s">
        <v>7</v>
      </c>
      <c r="F5" s="63" t="s">
        <v>8</v>
      </c>
      <c r="G5" s="63" t="s">
        <v>9</v>
      </c>
      <c r="H5" s="63" t="s">
        <v>10</v>
      </c>
      <c r="I5" s="64" t="s">
        <v>47</v>
      </c>
      <c r="J5" s="65"/>
      <c r="K5" s="462" t="s">
        <v>12</v>
      </c>
      <c r="L5" s="462" t="s">
        <v>13</v>
      </c>
    </row>
    <row r="6" spans="1:12" ht="29.25" x14ac:dyDescent="0.25">
      <c r="A6" s="67" t="s">
        <v>520</v>
      </c>
      <c r="B6" s="68">
        <v>0</v>
      </c>
      <c r="C6" s="69"/>
      <c r="D6" s="70" t="s">
        <v>81</v>
      </c>
      <c r="E6" s="71">
        <f>((([1]BELMONT!AR6*'[1]MARK UP FOR RETAIL'!$D$11)*'[1]MARK UP FOR RETAIL'!$D$9)*'[1]MARK UP FOR RETAIL'!$D$5)+'[1]MARK UP FOR RETAIL'!$G$5</f>
        <v>536.22</v>
      </c>
      <c r="F6" s="71">
        <f>((([1]BELMONT!AS6*'[1]MARK UP FOR RETAIL'!$D$11)*'[1]MARK UP FOR RETAIL'!$D$9)*'[1]MARK UP FOR RETAIL'!$D$5)+'[1]MARK UP FOR RETAIL'!$G$5</f>
        <v>703.08</v>
      </c>
      <c r="G6" s="71">
        <f>((([1]BELMONT!AT6*'[1]MARK UP FOR RETAIL'!$D$11)*'[1]MARK UP FOR RETAIL'!$D$9)*'[1]MARK UP FOR RETAIL'!$D$5)+'[1]MARK UP FOR RETAIL'!$G$5</f>
        <v>886.14</v>
      </c>
      <c r="H6" s="71">
        <f>(([1]BELMONT!AU6*'[1]MARK UP FOR RETAIL'!$D$10)*'[1]MARK UP FOR RETAIL'!$D$11)*'[1]MARK UP FOR RETAIL'!$D$7</f>
        <v>155.51999999999998</v>
      </c>
      <c r="I6" s="71">
        <f>([1]BELMONT!AV6*'[1]MARK UP FOR RETAIL'!$D$11)*'[1]MARK UP FOR RETAIL'!$D$5</f>
        <v>102.06</v>
      </c>
      <c r="J6" s="72"/>
      <c r="K6" s="73">
        <f>([1]BELMONT!AX6*'[1]MARK UP FOR RETAIL'!$D$11)*'[1]MARK UP FOR RETAIL'!$D$5</f>
        <v>293.22000000000003</v>
      </c>
      <c r="L6" s="73">
        <f>([1]BELMONT!AY6*'[1]MARK UP FOR RETAIL'!$D$11)*'[1]MARK UP FOR RETAIL'!$D$5</f>
        <v>328.86</v>
      </c>
    </row>
    <row r="7" spans="1:12" ht="15.75" x14ac:dyDescent="0.25">
      <c r="A7" s="413" t="s">
        <v>173</v>
      </c>
      <c r="B7" s="68">
        <v>1</v>
      </c>
      <c r="C7" s="69"/>
      <c r="D7" s="74"/>
      <c r="E7" s="71">
        <f>((([1]BELMONT!AR7*'[1]MARK UP FOR RETAIL'!$D$11)*'[1]MARK UP FOR RETAIL'!$D$9)*'[1]MARK UP FOR RETAIL'!$D$5)+'[1]MARK UP FOR RETAIL'!$G$5</f>
        <v>662.57999999999993</v>
      </c>
      <c r="F7" s="71">
        <f>((([1]BELMONT!AS7*'[1]MARK UP FOR RETAIL'!$D$11)*'[1]MARK UP FOR RETAIL'!$D$9)*'[1]MARK UP FOR RETAIL'!$D$5)+'[1]MARK UP FOR RETAIL'!$G$5</f>
        <v>865.08</v>
      </c>
      <c r="G7" s="71">
        <f>((([1]BELMONT!AT7*'[1]MARK UP FOR RETAIL'!$D$11)*'[1]MARK UP FOR RETAIL'!$D$9)*'[1]MARK UP FOR RETAIL'!$D$5)+'[1]MARK UP FOR RETAIL'!$G$5</f>
        <v>1121.04</v>
      </c>
      <c r="H7" s="71">
        <f>(([1]BELMONT!AU7*'[1]MARK UP FOR RETAIL'!$D$10)*'[1]MARK UP FOR RETAIL'!$D$11)*'[1]MARK UP FOR RETAIL'!$D$7</f>
        <v>171.72</v>
      </c>
      <c r="I7" s="71">
        <f>([1]BELMONT!AV7*'[1]MARK UP FOR RETAIL'!$D$11)*'[1]MARK UP FOR RETAIL'!$D$5</f>
        <v>366.12</v>
      </c>
      <c r="J7" s="72"/>
      <c r="K7" s="73">
        <f>([1]BELMONT!AX7*'[1]MARK UP FOR RETAIL'!$D$11)*'[1]MARK UP FOR RETAIL'!$D$5</f>
        <v>377.46</v>
      </c>
      <c r="L7" s="73">
        <f>([1]BELMONT!AY7*'[1]MARK UP FOR RETAIL'!$D$11)*'[1]MARK UP FOR RETAIL'!$D$5</f>
        <v>417.96</v>
      </c>
    </row>
    <row r="8" spans="1:12" ht="15.75" x14ac:dyDescent="0.25">
      <c r="A8" s="413" t="s">
        <v>174</v>
      </c>
      <c r="B8" s="68">
        <v>1</v>
      </c>
      <c r="C8" s="69"/>
      <c r="D8" s="74"/>
      <c r="E8" s="71">
        <f>((([1]BELMONT!AR8*'[1]MARK UP FOR RETAIL'!$D$11)*'[1]MARK UP FOR RETAIL'!$D$9)*'[1]MARK UP FOR RETAIL'!$D$5)+'[1]MARK UP FOR RETAIL'!$G$5</f>
        <v>780.84</v>
      </c>
      <c r="F8" s="71">
        <f>((([1]BELMONT!AS8*'[1]MARK UP FOR RETAIL'!$D$11)*'[1]MARK UP FOR RETAIL'!$D$9)*'[1]MARK UP FOR RETAIL'!$D$5)+'[1]MARK UP FOR RETAIL'!$G$5</f>
        <v>1020.6</v>
      </c>
      <c r="G8" s="71">
        <f>((([1]BELMONT!AT8*'[1]MARK UP FOR RETAIL'!$D$11)*'[1]MARK UP FOR RETAIL'!$D$9)*'[1]MARK UP FOR RETAIL'!$D$5)+'[1]MARK UP FOR RETAIL'!$G$5</f>
        <v>1352.7</v>
      </c>
      <c r="H8" s="71">
        <f>(([1]BELMONT!AU8*'[1]MARK UP FOR RETAIL'!$D$10)*'[1]MARK UP FOR RETAIL'!$D$11)*'[1]MARK UP FOR RETAIL'!$D$7</f>
        <v>187.92</v>
      </c>
      <c r="I8" s="71">
        <f>([1]BELMONT!AV8*'[1]MARK UP FOR RETAIL'!$D$11)*'[1]MARK UP FOR RETAIL'!$D$5</f>
        <v>430.92</v>
      </c>
      <c r="J8" s="72"/>
      <c r="K8" s="73">
        <f>([1]BELMONT!AX8*'[1]MARK UP FOR RETAIL'!$D$11)*'[1]MARK UP FOR RETAIL'!$D$5</f>
        <v>466.56</v>
      </c>
      <c r="L8" s="73">
        <f>([1]BELMONT!AY8*'[1]MARK UP FOR RETAIL'!$D$11)*'[1]MARK UP FOR RETAIL'!$D$5</f>
        <v>518.40000000000009</v>
      </c>
    </row>
    <row r="9" spans="1:12" ht="15.75" x14ac:dyDescent="0.25">
      <c r="A9" s="413" t="s">
        <v>175</v>
      </c>
      <c r="B9" s="68">
        <v>2</v>
      </c>
      <c r="C9" s="69"/>
      <c r="D9" s="74"/>
      <c r="E9" s="71">
        <f>((([1]BELMONT!AR9*'[1]MARK UP FOR RETAIL'!$D$11)*'[1]MARK UP FOR RETAIL'!$D$9)*'[1]MARK UP FOR RETAIL'!$D$5)+'[1]MARK UP FOR RETAIL'!$G$5</f>
        <v>907.2</v>
      </c>
      <c r="F9" s="71">
        <f>((([1]BELMONT!AS9*'[1]MARK UP FOR RETAIL'!$D$11)*'[1]MARK UP FOR RETAIL'!$D$9)*'[1]MARK UP FOR RETAIL'!$D$5)+'[1]MARK UP FOR RETAIL'!$G$5</f>
        <v>1184.22</v>
      </c>
      <c r="G9" s="71">
        <f>((([1]BELMONT!AT9*'[1]MARK UP FOR RETAIL'!$D$11)*'[1]MARK UP FOR RETAIL'!$D$9)*'[1]MARK UP FOR RETAIL'!$D$5)+'[1]MARK UP FOR RETAIL'!$G$5</f>
        <v>1595.7</v>
      </c>
      <c r="H9" s="71">
        <f>(([1]BELMONT!AU9*'[1]MARK UP FOR RETAIL'!$D$10)*'[1]MARK UP FOR RETAIL'!$D$11)*'[1]MARK UP FOR RETAIL'!$D$7</f>
        <v>202.5</v>
      </c>
      <c r="I9" s="71">
        <f>([1]BELMONT!AV9*'[1]MARK UP FOR RETAIL'!$D$11)*'[1]MARK UP FOR RETAIL'!$D$5</f>
        <v>492.48000000000008</v>
      </c>
      <c r="J9" s="72"/>
      <c r="K9" s="73">
        <f>([1]BELMONT!AX9*'[1]MARK UP FOR RETAIL'!$D$11)*'[1]MARK UP FOR RETAIL'!$D$5</f>
        <v>565.38000000000011</v>
      </c>
      <c r="L9" s="73">
        <f>([1]BELMONT!AY9*'[1]MARK UP FOR RETAIL'!$D$11)*'[1]MARK UP FOR RETAIL'!$D$5</f>
        <v>630.17999999999995</v>
      </c>
    </row>
    <row r="10" spans="1:12" ht="15.75" x14ac:dyDescent="0.25">
      <c r="A10" s="413" t="s">
        <v>176</v>
      </c>
      <c r="B10" s="68">
        <v>2</v>
      </c>
      <c r="C10" s="69"/>
      <c r="D10" s="74"/>
      <c r="E10" s="71">
        <f>((([1]BELMONT!AR10*'[1]MARK UP FOR RETAIL'!$D$11)*'[1]MARK UP FOR RETAIL'!$D$9)*'[1]MARK UP FOR RETAIL'!$D$5)+'[1]MARK UP FOR RETAIL'!$G$5</f>
        <v>1057.8600000000001</v>
      </c>
      <c r="F10" s="71">
        <f>((([1]BELMONT!AS10*'[1]MARK UP FOR RETAIL'!$D$11)*'[1]MARK UP FOR RETAIL'!$D$9)*'[1]MARK UP FOR RETAIL'!$D$5)+'[1]MARK UP FOR RETAIL'!$G$5</f>
        <v>1360.8000000000002</v>
      </c>
      <c r="G10" s="71">
        <f>((([1]BELMONT!AT10*'[1]MARK UP FOR RETAIL'!$D$11)*'[1]MARK UP FOR RETAIL'!$D$9)*'[1]MARK UP FOR RETAIL'!$D$5)+'[1]MARK UP FOR RETAIL'!$G$5</f>
        <v>1850.04</v>
      </c>
      <c r="H10" s="71">
        <f>(([1]BELMONT!AU10*'[1]MARK UP FOR RETAIL'!$D$10)*'[1]MARK UP FOR RETAIL'!$D$11)*'[1]MARK UP FOR RETAIL'!$D$7</f>
        <v>217.07999999999998</v>
      </c>
      <c r="I10" s="71">
        <f>([1]BELMONT!AV10*'[1]MARK UP FOR RETAIL'!$D$11)*'[1]MARK UP FOR RETAIL'!$D$5</f>
        <v>557.28000000000009</v>
      </c>
      <c r="J10" s="72"/>
      <c r="K10" s="73">
        <f>([1]BELMONT!AX10*'[1]MARK UP FOR RETAIL'!$D$11)*'[1]MARK UP FOR RETAIL'!$D$5</f>
        <v>664.2</v>
      </c>
      <c r="L10" s="73">
        <f>([1]BELMONT!AY10*'[1]MARK UP FOR RETAIL'!$D$11)*'[1]MARK UP FOR RETAIL'!$D$5</f>
        <v>738.71999999999991</v>
      </c>
    </row>
    <row r="11" spans="1:12" ht="15.75" x14ac:dyDescent="0.25">
      <c r="A11" s="413" t="s">
        <v>177</v>
      </c>
      <c r="B11" s="68">
        <v>2</v>
      </c>
      <c r="C11" s="69"/>
      <c r="D11" s="74"/>
      <c r="E11" s="71">
        <f>((([1]BELMONT!AR11*'[1]MARK UP FOR RETAIL'!$D$11)*'[1]MARK UP FOR RETAIL'!$D$9)*'[1]MARK UP FOR RETAIL'!$D$5)+'[1]MARK UP FOR RETAIL'!$G$5</f>
        <v>1221.48</v>
      </c>
      <c r="F11" s="71">
        <f>((([1]BELMONT!AS11*'[1]MARK UP FOR RETAIL'!$D$11)*'[1]MARK UP FOR RETAIL'!$D$9)*'[1]MARK UP FOR RETAIL'!$D$5)+'[1]MARK UP FOR RETAIL'!$G$5</f>
        <v>1563.3000000000002</v>
      </c>
      <c r="G11" s="71">
        <f>((([1]BELMONT!AT11*'[1]MARK UP FOR RETAIL'!$D$11)*'[1]MARK UP FOR RETAIL'!$D$9)*'[1]MARK UP FOR RETAIL'!$D$5)+'[1]MARK UP FOR RETAIL'!$G$5</f>
        <v>2110.86</v>
      </c>
      <c r="H11" s="71">
        <f>(([1]BELMONT!AU11*'[1]MARK UP FOR RETAIL'!$D$10)*'[1]MARK UP FOR RETAIL'!$D$11)*'[1]MARK UP FOR RETAIL'!$D$7</f>
        <v>239.76000000000002</v>
      </c>
      <c r="I11" s="71">
        <f>([1]BELMONT!AV11*'[1]MARK UP FOR RETAIL'!$D$11)*'[1]MARK UP FOR RETAIL'!$D$5</f>
        <v>622.07999999999993</v>
      </c>
      <c r="J11" s="72"/>
      <c r="K11" s="73">
        <f>([1]BELMONT!AX11*'[1]MARK UP FOR RETAIL'!$D$11)*'[1]MARK UP FOR RETAIL'!$D$5</f>
        <v>766.2600000000001</v>
      </c>
      <c r="L11" s="73">
        <f>([1]BELMONT!AY11*'[1]MARK UP FOR RETAIL'!$D$11)*'[1]MARK UP FOR RETAIL'!$D$5</f>
        <v>852.12</v>
      </c>
    </row>
    <row r="12" spans="1:12" ht="15.75" x14ac:dyDescent="0.25">
      <c r="A12" s="413" t="s">
        <v>178</v>
      </c>
      <c r="B12" s="68">
        <v>3</v>
      </c>
      <c r="C12" s="69"/>
      <c r="D12" s="74"/>
      <c r="E12" s="71">
        <f>((([1]BELMONT!AR12*'[1]MARK UP FOR RETAIL'!$D$11)*'[1]MARK UP FOR RETAIL'!$D$9)*'[1]MARK UP FOR RETAIL'!$D$5)+'[1]MARK UP FOR RETAIL'!$G$5</f>
        <v>1404.54</v>
      </c>
      <c r="F12" s="71">
        <f>((([1]BELMONT!AS12*'[1]MARK UP FOR RETAIL'!$D$11)*'[1]MARK UP FOR RETAIL'!$D$9)*'[1]MARK UP FOR RETAIL'!$D$5)+'[1]MARK UP FOR RETAIL'!$G$5</f>
        <v>1770.66</v>
      </c>
      <c r="G12" s="71">
        <f>((([1]BELMONT!AT12*'[1]MARK UP FOR RETAIL'!$D$11)*'[1]MARK UP FOR RETAIL'!$D$9)*'[1]MARK UP FOR RETAIL'!$D$5)+'[1]MARK UP FOR RETAIL'!$G$5</f>
        <v>2326.3200000000002</v>
      </c>
      <c r="H12" s="71">
        <f>(([1]BELMONT!AU12*'[1]MARK UP FOR RETAIL'!$D$10)*'[1]MARK UP FOR RETAIL'!$D$11)*'[1]MARK UP FOR RETAIL'!$D$7</f>
        <v>259.20000000000005</v>
      </c>
      <c r="I12" s="71">
        <f>([1]BELMONT!AV12*'[1]MARK UP FOR RETAIL'!$D$11)*'[1]MARK UP FOR RETAIL'!$D$5</f>
        <v>685.26</v>
      </c>
      <c r="J12" s="72"/>
      <c r="K12" s="73">
        <f>([1]BELMONT!AX12*'[1]MARK UP FOR RETAIL'!$D$11)*'[1]MARK UP FOR RETAIL'!$D$5</f>
        <v>868.31999999999994</v>
      </c>
      <c r="L12" s="73">
        <f>([1]BELMONT!AY12*'[1]MARK UP FOR RETAIL'!$D$11)*'[1]MARK UP FOR RETAIL'!$D$5</f>
        <v>967.14</v>
      </c>
    </row>
    <row r="13" spans="1:12" ht="15.75" x14ac:dyDescent="0.25">
      <c r="A13" s="413" t="s">
        <v>179</v>
      </c>
      <c r="B13" s="68">
        <v>4</v>
      </c>
      <c r="C13" s="69"/>
      <c r="D13" s="74"/>
      <c r="E13" s="71">
        <f>((([1]BELMONT!AR13*'[1]MARK UP FOR RETAIL'!$D$11)*'[1]MARK UP FOR RETAIL'!$D$9)*'[1]MARK UP FOR RETAIL'!$D$5)+'[1]MARK UP FOR RETAIL'!$G$5</f>
        <v>1621.6200000000001</v>
      </c>
      <c r="F13" s="71">
        <f>((([1]BELMONT!AS13*'[1]MARK UP FOR RETAIL'!$D$11)*'[1]MARK UP FOR RETAIL'!$D$9)*'[1]MARK UP FOR RETAIL'!$D$5)+'[1]MARK UP FOR RETAIL'!$G$5</f>
        <v>2015.28</v>
      </c>
      <c r="G13" s="71">
        <f>((([1]BELMONT!AT13*'[1]MARK UP FOR RETAIL'!$D$11)*'[1]MARK UP FOR RETAIL'!$D$9)*'[1]MARK UP FOR RETAIL'!$D$5)+'[1]MARK UP FOR RETAIL'!$G$5</f>
        <v>2545.02</v>
      </c>
      <c r="H13" s="71">
        <f>(([1]BELMONT!AU13*'[1]MARK UP FOR RETAIL'!$D$10)*'[1]MARK UP FOR RETAIL'!$D$11)*'[1]MARK UP FOR RETAIL'!$D$7</f>
        <v>281.88</v>
      </c>
      <c r="I13" s="71">
        <f>([1]BELMONT!AV13*'[1]MARK UP FOR RETAIL'!$D$11)*'[1]MARK UP FOR RETAIL'!$D$5</f>
        <v>748.44</v>
      </c>
      <c r="J13" s="72"/>
      <c r="K13" s="73">
        <f>([1]BELMONT!AX13*'[1]MARK UP FOR RETAIL'!$D$11)*'[1]MARK UP FOR RETAIL'!$D$5</f>
        <v>1007.64</v>
      </c>
      <c r="L13" s="73">
        <f>([1]BELMONT!AY13*'[1]MARK UP FOR RETAIL'!$D$11)*'[1]MARK UP FOR RETAIL'!$D$5</f>
        <v>1121.04</v>
      </c>
    </row>
    <row r="14" spans="1:12" ht="15.75" x14ac:dyDescent="0.25">
      <c r="A14" s="413" t="s">
        <v>180</v>
      </c>
      <c r="B14" s="68">
        <v>5</v>
      </c>
      <c r="C14" s="69"/>
      <c r="D14" s="74"/>
      <c r="E14" s="71">
        <f>((([1]BELMONT!AR14*'[1]MARK UP FOR RETAIL'!$D$11)*'[1]MARK UP FOR RETAIL'!$D$9)*'[1]MARK UP FOR RETAIL'!$D$5)+'[1]MARK UP FOR RETAIL'!$G$5</f>
        <v>1900.26</v>
      </c>
      <c r="F14" s="71">
        <f>((([1]BELMONT!AS14*'[1]MARK UP FOR RETAIL'!$D$11)*'[1]MARK UP FOR RETAIL'!$D$9)*'[1]MARK UP FOR RETAIL'!$D$5)+'[1]MARK UP FOR RETAIL'!$G$5</f>
        <v>2334.42</v>
      </c>
      <c r="G14" s="71">
        <f>((([1]BELMONT!AT14*'[1]MARK UP FOR RETAIL'!$D$11)*'[1]MARK UP FOR RETAIL'!$D$9)*'[1]MARK UP FOR RETAIL'!$D$5)+'[1]MARK UP FOR RETAIL'!$G$5</f>
        <v>2901.42</v>
      </c>
      <c r="H14" s="71">
        <f>(([1]BELMONT!AU14*'[1]MARK UP FOR RETAIL'!$D$10)*'[1]MARK UP FOR RETAIL'!$D$11)*'[1]MARK UP FOR RETAIL'!$D$7</f>
        <v>296.46000000000004</v>
      </c>
      <c r="I14" s="71">
        <f>([1]BELMONT!AV14*'[1]MARK UP FOR RETAIL'!$D$11)*'[1]MARK UP FOR RETAIL'!$D$5</f>
        <v>813.24</v>
      </c>
      <c r="J14" s="72"/>
      <c r="K14" s="73">
        <f>([1]BELMONT!AX14*'[1]MARK UP FOR RETAIL'!$D$11)*'[1]MARK UP FOR RETAIL'!$D$5</f>
        <v>1112.94</v>
      </c>
      <c r="L14" s="73">
        <f>([1]BELMONT!AY14*'[1]MARK UP FOR RETAIL'!$D$11)*'[1]MARK UP FOR RETAIL'!$D$5</f>
        <v>1305.72</v>
      </c>
    </row>
    <row r="15" spans="1:12" ht="15.75" x14ac:dyDescent="0.25">
      <c r="A15" s="437" t="s">
        <v>181</v>
      </c>
      <c r="B15" s="157">
        <v>6</v>
      </c>
      <c r="C15" s="158"/>
      <c r="D15" s="74"/>
      <c r="E15" s="71">
        <f>((([1]BELMONT!AR15*'[1]MARK UP FOR RETAIL'!$D$11)*'[1]MARK UP FOR RETAIL'!$D$9)*'[1]MARK UP FOR RETAIL'!$D$5)+'[1]MARK UP FOR RETAIL'!$G$5</f>
        <v>2157.84</v>
      </c>
      <c r="F15" s="71">
        <f>((([1]BELMONT!AS15*'[1]MARK UP FOR RETAIL'!$D$11)*'[1]MARK UP FOR RETAIL'!$D$9)*'[1]MARK UP FOR RETAIL'!$D$5)+'[1]MARK UP FOR RETAIL'!$G$5</f>
        <v>2645.46</v>
      </c>
      <c r="G15" s="71">
        <f>((([1]BELMONT!AT15*'[1]MARK UP FOR RETAIL'!$D$11)*'[1]MARK UP FOR RETAIL'!$D$9)*'[1]MARK UP FOR RETAIL'!$D$5)+'[1]MARK UP FOR RETAIL'!$G$5</f>
        <v>3238.3799999999997</v>
      </c>
      <c r="H15" s="71">
        <f>(([1]BELMONT!AU15*'[1]MARK UP FOR RETAIL'!$D$10)*'[1]MARK UP FOR RETAIL'!$D$11)*'[1]MARK UP FOR RETAIL'!$D$7</f>
        <v>315.90000000000003</v>
      </c>
      <c r="I15" s="71">
        <f>([1]BELMONT!AV15*'[1]MARK UP FOR RETAIL'!$D$11)*'[1]MARK UP FOR RETAIL'!$D$5</f>
        <v>876.42</v>
      </c>
      <c r="J15" s="72"/>
      <c r="K15" s="73">
        <f>([1]BELMONT!AX15*'[1]MARK UP FOR RETAIL'!$D$11)*'[1]MARK UP FOR RETAIL'!$D$5</f>
        <v>1176.1199999999999</v>
      </c>
      <c r="L15" s="73">
        <f>([1]BELMONT!AY15*'[1]MARK UP FOR RETAIL'!$D$11)*'[1]MARK UP FOR RETAIL'!$D$5</f>
        <v>1504.98</v>
      </c>
    </row>
    <row r="16" spans="1:12" ht="24.75" customHeight="1" x14ac:dyDescent="0.25">
      <c r="A16" s="414" t="s">
        <v>182</v>
      </c>
      <c r="B16" s="414"/>
      <c r="C16" s="414"/>
      <c r="D16" s="414"/>
      <c r="E16" s="80">
        <f>((([1]BELMONT!AR16*'[1]MARK UP FOR RETAIL'!$D$11)*'[1]MARK UP FOR RETAIL'!$D$9)*'[1]MARK UP FOR RETAIL'!$D$5)</f>
        <v>103.68</v>
      </c>
      <c r="F16" s="81"/>
      <c r="G16" s="82"/>
      <c r="H16" s="71">
        <f>(([1]BELMONT!AU16*'[1]MARK UP FOR RETAIL'!$D$10)*'[1]MARK UP FOR RETAIL'!$D$11)*'[1]MARK UP FOR RETAIL'!$D$7</f>
        <v>25.92</v>
      </c>
      <c r="I16" s="452" t="s">
        <v>25</v>
      </c>
      <c r="J16" s="72"/>
      <c r="K16" s="73">
        <f>([1]BELMONT!AX16*'[1]MARK UP FOR RETAIL'!$D$11)*'[1]MARK UP FOR RETAIL'!$D$5</f>
        <v>45.360000000000007</v>
      </c>
      <c r="L16" s="73">
        <f>([1]BELMONT!AY16*'[1]MARK UP FOR RETAIL'!$D$11)*'[1]MARK UP FOR RETAIL'!$D$5</f>
        <v>51.84</v>
      </c>
    </row>
    <row r="17" spans="1:12" ht="15.75" x14ac:dyDescent="0.25">
      <c r="A17" s="414" t="s">
        <v>165</v>
      </c>
      <c r="B17" s="414"/>
      <c r="C17" s="414"/>
      <c r="D17" s="414"/>
      <c r="E17" s="71">
        <f>((([1]BELMONT!AR17*'[1]MARK UP FOR RETAIL'!$D$11)*'[1]MARK UP FOR RETAIL'!$D$9)*'[1]MARK UP FOR RETAIL'!$D$5)</f>
        <v>298.08</v>
      </c>
      <c r="F17" s="71">
        <f>((([1]BELMONT!AS17*'[1]MARK UP FOR RETAIL'!$D$11)*'[1]MARK UP FOR RETAIL'!$D$9)*'[1]MARK UP FOR RETAIL'!$D$5)</f>
        <v>393.65999999999997</v>
      </c>
      <c r="G17" s="71">
        <f>((([1]BELMONT!AT17*'[1]MARK UP FOR RETAIL'!$D$11)*'[1]MARK UP FOR RETAIL'!$D$9)*'[1]MARK UP FOR RETAIL'!$D$5)</f>
        <v>445.50000000000006</v>
      </c>
      <c r="H17" s="71">
        <f>(([1]BELMONT!AU17*'[1]MARK UP FOR RETAIL'!$D$10)*'[1]MARK UP FOR RETAIL'!$D$11)*'[1]MARK UP FOR RETAIL'!$D$7</f>
        <v>72.900000000000006</v>
      </c>
      <c r="I17" s="71">
        <f>([1]BELMONT!AV17*'[1]MARK UP FOR RETAIL'!$D$11)*'[1]MARK UP FOR RETAIL'!$D$5</f>
        <v>95.58</v>
      </c>
      <c r="J17" s="72"/>
      <c r="K17" s="73">
        <f>([1]BELMONT!AX17*'[1]MARK UP FOR RETAIL'!$D$11)*'[1]MARK UP FOR RETAIL'!$D$5</f>
        <v>183.06</v>
      </c>
      <c r="L17" s="73">
        <f>([1]BELMONT!AY17*'[1]MARK UP FOR RETAIL'!$D$11)*'[1]MARK UP FOR RETAIL'!$D$5</f>
        <v>202.5</v>
      </c>
    </row>
    <row r="18" spans="1:12" ht="15.75" x14ac:dyDescent="0.25">
      <c r="A18" s="260" t="s">
        <v>26</v>
      </c>
      <c r="B18" s="261"/>
      <c r="C18" s="261"/>
      <c r="D18" s="262"/>
      <c r="E18" s="80">
        <f>(([1]BELMONT!AR18*'[1]MARK UP FOR RETAIL'!$D$10)*'[1]MARK UP FOR RETAIL'!$D$11)*'[1]MARK UP FOR RETAIL'!$D$7</f>
        <v>46.98</v>
      </c>
      <c r="F18" s="81"/>
      <c r="G18" s="82"/>
      <c r="H18" s="452" t="s">
        <v>25</v>
      </c>
      <c r="I18" s="452" t="s">
        <v>25</v>
      </c>
      <c r="J18" s="72"/>
      <c r="K18" s="73">
        <f>([1]BELMONT!AX18*'[1]MARK UP FOR RETAIL'!$D$11)*'[1]MARK UP FOR RETAIL'!$D$5</f>
        <v>34.020000000000003</v>
      </c>
      <c r="L18" s="73">
        <f>([1]BELMONT!AY18*'[1]MARK UP FOR RETAIL'!$D$11)*'[1]MARK UP FOR RETAIL'!$D$5</f>
        <v>38.879999999999995</v>
      </c>
    </row>
    <row r="19" spans="1:12" ht="15.75" x14ac:dyDescent="0.25">
      <c r="A19" s="287" t="s">
        <v>27</v>
      </c>
      <c r="B19" s="288"/>
      <c r="C19" s="288"/>
      <c r="D19" s="289"/>
      <c r="E19" s="86">
        <f>((([1]BELMONT!AR19*'[1]MARK UP FOR RETAIL'!$D$11)*'[1]MARK UP FOR RETAIL'!$D$9)*'[1]MARK UP FOR RETAIL'!$D$5)</f>
        <v>-76.14</v>
      </c>
      <c r="F19" s="86">
        <f>((([1]BELMONT!AS19*'[1]MARK UP FOR RETAIL'!$D$11)*'[1]MARK UP FOR RETAIL'!$D$9)*'[1]MARK UP FOR RETAIL'!$D$5)</f>
        <v>-118.26</v>
      </c>
      <c r="G19" s="86">
        <f>((([1]BELMONT!AT19*'[1]MARK UP FOR RETAIL'!$D$11)*'[1]MARK UP FOR RETAIL'!$D$9)*'[1]MARK UP FOR RETAIL'!$D$5)</f>
        <v>-137.70000000000002</v>
      </c>
      <c r="H19" s="86">
        <f>(([1]BELMONT!AU19*'[1]MARK UP FOR RETAIL'!$D$10)*'[1]MARK UP FOR RETAIL'!$D$11)*'[1]MARK UP FOR RETAIL'!$D$7</f>
        <v>-22.680000000000003</v>
      </c>
      <c r="I19" s="87"/>
      <c r="J19" s="88"/>
      <c r="K19" s="86">
        <f>([1]BELMONT!AX19*'[1]MARK UP FOR RETAIL'!$D$11)*'[1]MARK UP FOR RETAIL'!$D$5</f>
        <v>-59.940000000000005</v>
      </c>
      <c r="L19" s="86">
        <f>([1]BELMONT!AY19*'[1]MARK UP FOR RETAIL'!$D$11)*'[1]MARK UP FOR RETAIL'!$D$5</f>
        <v>-66.42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15.75" thickBot="1" x14ac:dyDescent="0.3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5" customHeight="1" x14ac:dyDescent="0.25">
      <c r="A22" s="463" t="s">
        <v>183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5"/>
    </row>
    <row r="23" spans="1:12" ht="15" customHeight="1" x14ac:dyDescent="0.25">
      <c r="A23" s="466"/>
      <c r="B23" s="467"/>
      <c r="C23" s="467"/>
      <c r="D23" s="467"/>
      <c r="E23" s="467"/>
      <c r="F23" s="467"/>
      <c r="G23" s="467"/>
      <c r="H23" s="467"/>
      <c r="I23" s="467"/>
      <c r="J23" s="467"/>
      <c r="K23" s="467"/>
      <c r="L23" s="468"/>
    </row>
    <row r="24" spans="1:12" ht="20.25" x14ac:dyDescent="0.25">
      <c r="A24" s="103" t="s">
        <v>29</v>
      </c>
      <c r="B24" s="104"/>
      <c r="C24" s="104"/>
      <c r="D24" s="104"/>
      <c r="E24" s="104"/>
      <c r="F24" s="99"/>
      <c r="G24" s="100"/>
      <c r="H24" s="101" t="s">
        <v>30</v>
      </c>
      <c r="I24" s="101"/>
      <c r="J24" s="101"/>
      <c r="K24" s="101"/>
      <c r="L24" s="102"/>
    </row>
    <row r="25" spans="1:12" ht="20.25" x14ac:dyDescent="0.25">
      <c r="A25" s="103"/>
      <c r="B25" s="104"/>
      <c r="C25" s="104"/>
      <c r="D25" s="104"/>
      <c r="E25" s="104"/>
      <c r="F25" s="99"/>
      <c r="G25" s="105"/>
      <c r="H25" s="106"/>
      <c r="I25" s="106"/>
      <c r="J25" s="106"/>
      <c r="K25" s="106"/>
      <c r="L25" s="107"/>
    </row>
    <row r="26" spans="1:12" ht="20.25" x14ac:dyDescent="0.25">
      <c r="A26" s="469"/>
      <c r="B26" s="302"/>
      <c r="C26" s="302"/>
      <c r="D26" s="302"/>
      <c r="E26" s="302"/>
      <c r="F26" s="99"/>
      <c r="G26" s="303"/>
      <c r="H26" s="303" t="s">
        <v>33</v>
      </c>
      <c r="I26" s="470"/>
      <c r="J26" s="470"/>
      <c r="K26" s="470"/>
      <c r="L26" s="471"/>
    </row>
    <row r="27" spans="1:12" ht="15.75" x14ac:dyDescent="0.25">
      <c r="A27" s="108" t="s">
        <v>31</v>
      </c>
      <c r="B27" s="109"/>
      <c r="C27" s="109"/>
      <c r="D27" s="110"/>
      <c r="E27" s="110"/>
      <c r="F27" s="110"/>
      <c r="G27" s="111"/>
      <c r="H27" s="111" t="s">
        <v>32</v>
      </c>
      <c r="I27" s="112"/>
      <c r="J27" s="112"/>
      <c r="K27" s="112"/>
      <c r="L27" s="113"/>
    </row>
    <row r="28" spans="1:12" ht="15.75" x14ac:dyDescent="0.25">
      <c r="A28" s="108" t="s">
        <v>35</v>
      </c>
      <c r="B28" s="109"/>
      <c r="C28" s="109"/>
      <c r="D28" s="110"/>
      <c r="E28" s="110"/>
      <c r="F28" s="110"/>
      <c r="G28" s="111"/>
      <c r="H28" s="111" t="s">
        <v>167</v>
      </c>
      <c r="I28" s="112"/>
      <c r="J28" s="112"/>
      <c r="K28" s="112"/>
      <c r="L28" s="113"/>
    </row>
    <row r="29" spans="1:12" ht="15.75" x14ac:dyDescent="0.25">
      <c r="A29" s="108" t="s">
        <v>37</v>
      </c>
      <c r="B29" s="109"/>
      <c r="C29" s="109"/>
      <c r="D29" s="110"/>
      <c r="E29" s="110"/>
      <c r="F29" s="110"/>
      <c r="G29" s="111"/>
      <c r="H29" s="111" t="s">
        <v>36</v>
      </c>
      <c r="I29" s="112"/>
      <c r="J29" s="112"/>
      <c r="K29" s="112"/>
      <c r="L29" s="113"/>
    </row>
    <row r="30" spans="1:12" ht="15.75" x14ac:dyDescent="0.25">
      <c r="A30" s="108"/>
      <c r="B30" s="109"/>
      <c r="C30" s="109"/>
      <c r="D30" s="110"/>
      <c r="E30" s="110"/>
      <c r="F30" s="110"/>
      <c r="G30" s="111"/>
      <c r="H30" s="111" t="s">
        <v>38</v>
      </c>
      <c r="I30" s="112"/>
      <c r="J30" s="112"/>
      <c r="K30" s="112"/>
      <c r="L30" s="113"/>
    </row>
    <row r="31" spans="1:12" ht="15.75" x14ac:dyDescent="0.25">
      <c r="A31" s="108"/>
      <c r="B31" s="109"/>
      <c r="C31" s="109"/>
      <c r="D31" s="110"/>
      <c r="E31" s="110"/>
      <c r="F31" s="110"/>
      <c r="G31" s="111"/>
      <c r="H31" s="111" t="s">
        <v>39</v>
      </c>
      <c r="I31" s="112"/>
      <c r="J31" s="112"/>
      <c r="K31" s="112"/>
      <c r="L31" s="113"/>
    </row>
    <row r="32" spans="1:12" ht="15.75" x14ac:dyDescent="0.25">
      <c r="A32" s="114"/>
      <c r="B32" s="160"/>
      <c r="C32" s="160"/>
      <c r="D32" s="160"/>
      <c r="E32" s="160"/>
      <c r="F32" s="110"/>
      <c r="G32" s="111"/>
      <c r="H32" s="111" t="s">
        <v>40</v>
      </c>
      <c r="I32" s="112"/>
      <c r="J32" s="112"/>
      <c r="K32" s="112"/>
      <c r="L32" s="113"/>
    </row>
    <row r="33" spans="1:12" ht="15.75" x14ac:dyDescent="0.25">
      <c r="A33" s="161"/>
      <c r="B33" s="160"/>
      <c r="C33" s="160"/>
      <c r="D33" s="160"/>
      <c r="E33" s="160"/>
      <c r="F33" s="110"/>
      <c r="G33" s="111"/>
      <c r="H33" s="111" t="s">
        <v>41</v>
      </c>
      <c r="I33" s="112"/>
      <c r="J33" s="112"/>
      <c r="K33" s="112"/>
      <c r="L33" s="113"/>
    </row>
    <row r="34" spans="1:12" ht="15" customHeight="1" thickBot="1" x14ac:dyDescent="0.3">
      <c r="A34" s="161"/>
      <c r="B34" s="160"/>
      <c r="C34" s="160"/>
      <c r="D34" s="160"/>
      <c r="E34" s="160"/>
      <c r="F34" s="110"/>
      <c r="G34" s="110"/>
      <c r="H34" s="110"/>
      <c r="I34" s="110"/>
      <c r="J34" s="110"/>
      <c r="K34" s="110"/>
      <c r="L34" s="116"/>
    </row>
    <row r="35" spans="1:12" ht="20.25" x14ac:dyDescent="0.3">
      <c r="A35" s="117"/>
      <c r="B35" s="109"/>
      <c r="C35" s="109"/>
      <c r="D35" s="110"/>
      <c r="E35" s="110"/>
      <c r="F35" s="110"/>
      <c r="G35" s="118"/>
      <c r="H35" s="305" t="s">
        <v>42</v>
      </c>
      <c r="I35" s="306"/>
      <c r="J35" s="306"/>
      <c r="K35" s="306"/>
      <c r="L35" s="307"/>
    </row>
    <row r="36" spans="1:12" ht="21" thickBot="1" x14ac:dyDescent="0.3">
      <c r="A36" s="122"/>
      <c r="B36" s="109"/>
      <c r="C36" s="109"/>
      <c r="D36" s="110"/>
      <c r="E36" s="110"/>
      <c r="F36" s="110"/>
      <c r="G36" s="118"/>
      <c r="H36" s="422"/>
      <c r="I36" s="423"/>
      <c r="J36" s="423"/>
      <c r="K36" s="423"/>
      <c r="L36" s="424"/>
    </row>
    <row r="37" spans="1:12" ht="51" x14ac:dyDescent="0.25">
      <c r="A37" s="126" t="s">
        <v>43</v>
      </c>
      <c r="B37" s="425" t="s">
        <v>5</v>
      </c>
      <c r="C37" s="425"/>
      <c r="D37" s="129" t="s">
        <v>6</v>
      </c>
      <c r="E37" s="129" t="s">
        <v>7</v>
      </c>
      <c r="F37" s="130" t="s">
        <v>8</v>
      </c>
      <c r="G37" s="131"/>
      <c r="H37" s="472" t="s">
        <v>12</v>
      </c>
      <c r="I37" s="473"/>
      <c r="J37" s="473"/>
      <c r="K37" s="473" t="s">
        <v>13</v>
      </c>
      <c r="L37" s="474"/>
    </row>
    <row r="38" spans="1:12" ht="15.75" x14ac:dyDescent="0.25">
      <c r="A38" s="429" t="s">
        <v>174</v>
      </c>
      <c r="B38" s="218">
        <v>1</v>
      </c>
      <c r="C38" s="218"/>
      <c r="D38" s="168" t="s">
        <v>44</v>
      </c>
      <c r="E38" s="71">
        <f>((([1]BELMONT!AR38*'[1]MARK UP FOR RETAIL'!$D$14)*'[1]MARK UP FOR RETAIL'!$D$11)*'[1]MARK UP FOR RETAIL'!$D$5)+'[1]MARK UP FOR RETAIL'!$G$5</f>
        <v>1253.8800000000001</v>
      </c>
      <c r="F38" s="138">
        <f>((([1]BELMONT!AS38*'[1]MARK UP FOR RETAIL'!$D$14)*'[1]MARK UP FOR RETAIL'!$D$11)*'[1]MARK UP FOR RETAIL'!$D$5)+'[1]MARK UP FOR RETAIL'!$G$5</f>
        <v>1493.6399999999999</v>
      </c>
      <c r="G38" s="139"/>
      <c r="H38" s="169">
        <f>(([1]BELMONT!AU38*'[1]MARK UP FOR RETAIL'!$D$14)*'[1]MARK UP FOR RETAIL'!$D$11)*'[1]MARK UP FOR RETAIL'!$D$5</f>
        <v>688.5</v>
      </c>
      <c r="I38" s="170"/>
      <c r="J38" s="170"/>
      <c r="K38" s="170">
        <f>(([1]BELMONT!AX38*'[1]MARK UP FOR RETAIL'!$D$14)*'[1]MARK UP FOR RETAIL'!$D$11)*'[1]MARK UP FOR RETAIL'!$D$5</f>
        <v>764.64</v>
      </c>
      <c r="L38" s="219"/>
    </row>
    <row r="39" spans="1:12" ht="15.75" x14ac:dyDescent="0.25">
      <c r="A39" s="429" t="s">
        <v>175</v>
      </c>
      <c r="B39" s="218">
        <v>2</v>
      </c>
      <c r="C39" s="218"/>
      <c r="D39" s="168"/>
      <c r="E39" s="71">
        <f>((([1]BELMONT!AR39*'[1]MARK UP FOR RETAIL'!$D$14)*'[1]MARK UP FOR RETAIL'!$D$11)*'[1]MARK UP FOR RETAIL'!$D$5)+'[1]MARK UP FOR RETAIL'!$G$5</f>
        <v>1440.18</v>
      </c>
      <c r="F39" s="138">
        <f>((([1]BELMONT!AS39*'[1]MARK UP FOR RETAIL'!$D$14)*'[1]MARK UP FOR RETAIL'!$D$11)*'[1]MARK UP FOR RETAIL'!$D$5)+'[1]MARK UP FOR RETAIL'!$G$5</f>
        <v>1720.4399999999998</v>
      </c>
      <c r="G39" s="139"/>
      <c r="H39" s="169">
        <f>(([1]BELMONT!AU39*'[1]MARK UP FOR RETAIL'!$D$14)*'[1]MARK UP FOR RETAIL'!$D$11)*'[1]MARK UP FOR RETAIL'!$D$5</f>
        <v>829.44</v>
      </c>
      <c r="I39" s="170"/>
      <c r="J39" s="170"/>
      <c r="K39" s="170">
        <f>(([1]BELMONT!AX39*'[1]MARK UP FOR RETAIL'!$D$14)*'[1]MARK UP FOR RETAIL'!$D$11)*'[1]MARK UP FOR RETAIL'!$D$5</f>
        <v>921.78</v>
      </c>
      <c r="L39" s="219"/>
    </row>
    <row r="40" spans="1:12" ht="15.75" x14ac:dyDescent="0.25">
      <c r="A40" s="429" t="s">
        <v>176</v>
      </c>
      <c r="B40" s="218">
        <v>2</v>
      </c>
      <c r="C40" s="218"/>
      <c r="D40" s="168"/>
      <c r="E40" s="71">
        <f>((([1]BELMONT!AR40*'[1]MARK UP FOR RETAIL'!$D$14)*'[1]MARK UP FOR RETAIL'!$D$11)*'[1]MARK UP FOR RETAIL'!$D$5)+'[1]MARK UP FOR RETAIL'!$G$5</f>
        <v>1663.74</v>
      </c>
      <c r="F40" s="138">
        <f>((([1]BELMONT!AS40*'[1]MARK UP FOR RETAIL'!$D$14)*'[1]MARK UP FOR RETAIL'!$D$11)*'[1]MARK UP FOR RETAIL'!$D$5)+'[1]MARK UP FOR RETAIL'!$G$5</f>
        <v>1966.68</v>
      </c>
      <c r="G40" s="139"/>
      <c r="H40" s="169">
        <f>(([1]BELMONT!AU40*'[1]MARK UP FOR RETAIL'!$D$14)*'[1]MARK UP FOR RETAIL'!$D$11)*'[1]MARK UP FOR RETAIL'!$D$5</f>
        <v>983.34</v>
      </c>
      <c r="I40" s="170"/>
      <c r="J40" s="170"/>
      <c r="K40" s="170">
        <f>(([1]BELMONT!AX40*'[1]MARK UP FOR RETAIL'!$D$14)*'[1]MARK UP FOR RETAIL'!$D$11)*'[1]MARK UP FOR RETAIL'!$D$5</f>
        <v>1095.1199999999999</v>
      </c>
      <c r="L40" s="219"/>
    </row>
    <row r="41" spans="1:12" ht="15.75" x14ac:dyDescent="0.25">
      <c r="A41" s="429" t="s">
        <v>177</v>
      </c>
      <c r="B41" s="218">
        <v>2</v>
      </c>
      <c r="C41" s="218"/>
      <c r="D41" s="168"/>
      <c r="E41" s="71">
        <f>((([1]BELMONT!AR41*'[1]MARK UP FOR RETAIL'!$D$14)*'[1]MARK UP FOR RETAIL'!$D$11)*'[1]MARK UP FOR RETAIL'!$D$5)+'[1]MARK UP FOR RETAIL'!$G$5</f>
        <v>1880.8200000000002</v>
      </c>
      <c r="F41" s="138">
        <f>((([1]BELMONT!AS41*'[1]MARK UP FOR RETAIL'!$D$14)*'[1]MARK UP FOR RETAIL'!$D$11)*'[1]MARK UP FOR RETAIL'!$D$5)+'[1]MARK UP FOR RETAIL'!$G$5</f>
        <v>2219.4</v>
      </c>
      <c r="G41" s="139"/>
      <c r="H41" s="169">
        <f>(([1]BELMONT!AU41*'[1]MARK UP FOR RETAIL'!$D$14)*'[1]MARK UP FOR RETAIL'!$D$11)*'[1]MARK UP FOR RETAIL'!$D$5</f>
        <v>1124.28</v>
      </c>
      <c r="I41" s="170"/>
      <c r="J41" s="170"/>
      <c r="K41" s="170">
        <f>(([1]BELMONT!AX41*'[1]MARK UP FOR RETAIL'!$D$14)*'[1]MARK UP FOR RETAIL'!$D$11)*'[1]MARK UP FOR RETAIL'!$D$5</f>
        <v>1252.26</v>
      </c>
      <c r="L41" s="219"/>
    </row>
    <row r="42" spans="1:12" ht="15.75" x14ac:dyDescent="0.25">
      <c r="A42" s="429" t="s">
        <v>178</v>
      </c>
      <c r="B42" s="218">
        <v>3</v>
      </c>
      <c r="C42" s="218"/>
      <c r="D42" s="168"/>
      <c r="E42" s="71">
        <f>((([1]BELMONT!AR42*'[1]MARK UP FOR RETAIL'!$D$14)*'[1]MARK UP FOR RETAIL'!$D$11)*'[1]MARK UP FOR RETAIL'!$D$5)+'[1]MARK UP FOR RETAIL'!$G$5</f>
        <v>2118.96</v>
      </c>
      <c r="F42" s="138">
        <f>((([1]BELMONT!AS42*'[1]MARK UP FOR RETAIL'!$D$14)*'[1]MARK UP FOR RETAIL'!$D$11)*'[1]MARK UP FOR RETAIL'!$D$5)+'[1]MARK UP FOR RETAIL'!$G$5</f>
        <v>2488.3199999999997</v>
      </c>
      <c r="G42" s="139"/>
      <c r="H42" s="169">
        <f>(([1]BELMONT!AU42*'[1]MARK UP FOR RETAIL'!$D$14)*'[1]MARK UP FOR RETAIL'!$D$11)*'[1]MARK UP FOR RETAIL'!$D$5</f>
        <v>1271.7</v>
      </c>
      <c r="I42" s="170"/>
      <c r="J42" s="170"/>
      <c r="K42" s="170">
        <f>(([1]BELMONT!AX42*'[1]MARK UP FOR RETAIL'!$D$14)*'[1]MARK UP FOR RETAIL'!$D$11)*'[1]MARK UP FOR RETAIL'!$D$5</f>
        <v>1412.6399999999999</v>
      </c>
      <c r="L42" s="219"/>
    </row>
    <row r="43" spans="1:12" ht="16.5" thickBot="1" x14ac:dyDescent="0.3">
      <c r="A43" s="430" t="s">
        <v>179</v>
      </c>
      <c r="B43" s="220">
        <v>4</v>
      </c>
      <c r="C43" s="220"/>
      <c r="D43" s="171"/>
      <c r="E43" s="146">
        <f>((([1]BELMONT!AR43*'[1]MARK UP FOR RETAIL'!$D$14)*'[1]MARK UP FOR RETAIL'!$D$11)*'[1]MARK UP FOR RETAIL'!$D$5)+'[1]MARK UP FOR RETAIL'!$G$5</f>
        <v>2397.6000000000004</v>
      </c>
      <c r="F43" s="147">
        <f>((([1]BELMONT!AS43*'[1]MARK UP FOR RETAIL'!$D$14)*'[1]MARK UP FOR RETAIL'!$D$11)*'[1]MARK UP FOR RETAIL'!$D$5)+'[1]MARK UP FOR RETAIL'!$G$5</f>
        <v>2791.26</v>
      </c>
      <c r="G43" s="148"/>
      <c r="H43" s="172">
        <f>(([1]BELMONT!AU43*'[1]MARK UP FOR RETAIL'!$D$14)*'[1]MARK UP FOR RETAIL'!$D$11)*'[1]MARK UP FOR RETAIL'!$D$5</f>
        <v>1451.5200000000002</v>
      </c>
      <c r="I43" s="173"/>
      <c r="J43" s="173"/>
      <c r="K43" s="173">
        <f>(([1]BELMONT!AX43*'[1]MARK UP FOR RETAIL'!$D$14)*'[1]MARK UP FOR RETAIL'!$D$11)*'[1]MARK UP FOR RETAIL'!$D$5</f>
        <v>1610.28</v>
      </c>
      <c r="L43" s="221"/>
    </row>
  </sheetData>
  <mergeCells count="50">
    <mergeCell ref="A1:L1"/>
    <mergeCell ref="A2:D4"/>
    <mergeCell ref="E3:G4"/>
    <mergeCell ref="K3:L4"/>
    <mergeCell ref="B5:C5"/>
    <mergeCell ref="J5:J19"/>
    <mergeCell ref="B6:C6"/>
    <mergeCell ref="D6:D15"/>
    <mergeCell ref="B7:C7"/>
    <mergeCell ref="B8:C8"/>
    <mergeCell ref="A32:E34"/>
    <mergeCell ref="A22:L23"/>
    <mergeCell ref="A24:E25"/>
    <mergeCell ref="H24:L25"/>
    <mergeCell ref="B9:C9"/>
    <mergeCell ref="B10:C10"/>
    <mergeCell ref="B11:C11"/>
    <mergeCell ref="B12:C12"/>
    <mergeCell ref="B13:C13"/>
    <mergeCell ref="B14:C14"/>
    <mergeCell ref="B15:C15"/>
    <mergeCell ref="E16:G16"/>
    <mergeCell ref="A16:D16"/>
    <mergeCell ref="A17:D17"/>
    <mergeCell ref="A18:D18"/>
    <mergeCell ref="E18:G18"/>
    <mergeCell ref="A19:D19"/>
    <mergeCell ref="H35:L36"/>
    <mergeCell ref="B37:C37"/>
    <mergeCell ref="H37:J37"/>
    <mergeCell ref="K37:L37"/>
    <mergeCell ref="K42:L42"/>
    <mergeCell ref="B39:C39"/>
    <mergeCell ref="H39:J39"/>
    <mergeCell ref="K39:L39"/>
    <mergeCell ref="B40:C40"/>
    <mergeCell ref="H42:J42"/>
    <mergeCell ref="H40:J40"/>
    <mergeCell ref="K40:L40"/>
    <mergeCell ref="B41:C41"/>
    <mergeCell ref="B43:C43"/>
    <mergeCell ref="H43:J43"/>
    <mergeCell ref="K43:L43"/>
    <mergeCell ref="D38:D43"/>
    <mergeCell ref="H38:J38"/>
    <mergeCell ref="B38:C38"/>
    <mergeCell ref="H41:J41"/>
    <mergeCell ref="K38:L38"/>
    <mergeCell ref="K41:L41"/>
    <mergeCell ref="B42:C4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sqref="A1:K43"/>
    </sheetView>
  </sheetViews>
  <sheetFormatPr defaultRowHeight="15" x14ac:dyDescent="0.25"/>
  <sheetData>
    <row r="1" spans="1:11" ht="45.75" x14ac:dyDescent="0.25">
      <c r="A1" s="27" t="s">
        <v>184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" customHeight="1" x14ac:dyDescent="0.25">
      <c r="A2" s="475" t="s">
        <v>1</v>
      </c>
      <c r="B2" s="476"/>
      <c r="C2" s="476"/>
      <c r="D2" s="476"/>
      <c r="E2" s="49"/>
      <c r="F2" s="49"/>
      <c r="G2" s="49"/>
      <c r="H2" s="49"/>
      <c r="I2" s="49"/>
      <c r="J2" s="49"/>
      <c r="K2" s="49"/>
    </row>
    <row r="3" spans="1:11" ht="15" customHeight="1" x14ac:dyDescent="0.25">
      <c r="A3" s="476"/>
      <c r="B3" s="476"/>
      <c r="C3" s="476"/>
      <c r="D3" s="476"/>
      <c r="E3" s="174" t="s">
        <v>102</v>
      </c>
      <c r="F3" s="477"/>
      <c r="G3" s="478"/>
      <c r="H3" s="53"/>
      <c r="I3" s="53"/>
      <c r="J3" s="54" t="s">
        <v>3</v>
      </c>
      <c r="K3" s="229"/>
    </row>
    <row r="4" spans="1:11" ht="15.75" customHeight="1" x14ac:dyDescent="0.25">
      <c r="A4" s="479"/>
      <c r="B4" s="479"/>
      <c r="C4" s="479"/>
      <c r="D4" s="479"/>
      <c r="E4" s="480"/>
      <c r="F4" s="268"/>
      <c r="G4" s="481"/>
      <c r="H4" s="269"/>
      <c r="I4" s="53"/>
      <c r="J4" s="234"/>
      <c r="K4" s="234"/>
    </row>
    <row r="5" spans="1:11" ht="51" x14ac:dyDescent="0.25">
      <c r="A5" s="60" t="s">
        <v>43</v>
      </c>
      <c r="B5" s="63" t="s">
        <v>103</v>
      </c>
      <c r="C5" s="63" t="s">
        <v>104</v>
      </c>
      <c r="D5" s="63" t="s">
        <v>6</v>
      </c>
      <c r="E5" s="63" t="s">
        <v>8</v>
      </c>
      <c r="F5" s="61" t="s">
        <v>9</v>
      </c>
      <c r="G5" s="62"/>
      <c r="H5" s="64" t="s">
        <v>47</v>
      </c>
      <c r="I5" s="65"/>
      <c r="J5" s="482" t="s">
        <v>12</v>
      </c>
      <c r="K5" s="482" t="s">
        <v>13</v>
      </c>
    </row>
    <row r="6" spans="1:11" ht="15.75" x14ac:dyDescent="0.25">
      <c r="A6" s="413" t="s">
        <v>174</v>
      </c>
      <c r="B6" s="182">
        <v>1</v>
      </c>
      <c r="C6" s="182">
        <v>2</v>
      </c>
      <c r="D6" s="74" t="s">
        <v>14</v>
      </c>
      <c r="E6" s="73">
        <f>((('[1]GX 800'!AM6*'[1]MARK UP FOR RETAIL'!$D$9)*'[1]MARK UP FOR RETAIL'!$D$11)*'[1]MARK UP FOR RETAIL'!$D$5)+'[1]MARK UP FOR RETAIL'!$G$5</f>
        <v>1581.1200000000001</v>
      </c>
      <c r="F6" s="274">
        <f>((('[1]GX 800'!AN6*'[1]MARK UP FOR RETAIL'!$D$9)*'[1]MARK UP FOR RETAIL'!$D$11)*'[1]MARK UP FOR RETAIL'!$D$5)+'[1]MARK UP FOR RETAIL'!$G$5</f>
        <v>1801.4399999999998</v>
      </c>
      <c r="G6" s="275"/>
      <c r="H6" s="73">
        <f>('[1]GX 800'!AP6*'[1]MARK UP FOR RETAIL'!$D$11)*'[1]MARK UP FOR RETAIL'!$D$7</f>
        <v>390.42</v>
      </c>
      <c r="I6" s="72"/>
      <c r="J6" s="73">
        <f>('[1]GX 800'!AR6*'[1]MARK UP FOR RETAIL'!$D$11)*'[1]MARK UP FOR RETAIL'!$D$5</f>
        <v>730.62</v>
      </c>
      <c r="K6" s="73">
        <f>('[1]GX 800'!AS6*'[1]MARK UP FOR RETAIL'!$D$11)*'[1]MARK UP FOR RETAIL'!$D$5</f>
        <v>813.24</v>
      </c>
    </row>
    <row r="7" spans="1:11" ht="15.75" x14ac:dyDescent="0.25">
      <c r="A7" s="413" t="s">
        <v>175</v>
      </c>
      <c r="B7" s="182">
        <v>2</v>
      </c>
      <c r="C7" s="182">
        <v>2</v>
      </c>
      <c r="D7" s="483"/>
      <c r="E7" s="73">
        <f>((('[1]GX 800'!AM7*'[1]MARK UP FOR RETAIL'!$D$9)*'[1]MARK UP FOR RETAIL'!$D$11)*'[1]MARK UP FOR RETAIL'!$D$5)+'[1]MARK UP FOR RETAIL'!$G$5</f>
        <v>1788.48</v>
      </c>
      <c r="F7" s="274">
        <f>((('[1]GX 800'!AN7*'[1]MARK UP FOR RETAIL'!$D$9)*'[1]MARK UP FOR RETAIL'!$D$11)*'[1]MARK UP FOR RETAIL'!$D$5)+'[1]MARK UP FOR RETAIL'!$G$5</f>
        <v>2059.02</v>
      </c>
      <c r="G7" s="275"/>
      <c r="H7" s="73">
        <f>('[1]GX 800'!AP7*'[1]MARK UP FOR RETAIL'!$D$11)*'[1]MARK UP FOR RETAIL'!$D$7</f>
        <v>455.22</v>
      </c>
      <c r="I7" s="72"/>
      <c r="J7" s="73">
        <f>('[1]GX 800'!AR7*'[1]MARK UP FOR RETAIL'!$D$11)*'[1]MARK UP FOR RETAIL'!$D$5</f>
        <v>743.58</v>
      </c>
      <c r="K7" s="73">
        <f>('[1]GX 800'!AS7*'[1]MARK UP FOR RETAIL'!$D$11)*'[1]MARK UP FOR RETAIL'!$D$5</f>
        <v>824.58</v>
      </c>
    </row>
    <row r="8" spans="1:11" ht="15.75" x14ac:dyDescent="0.25">
      <c r="A8" s="413" t="s">
        <v>176</v>
      </c>
      <c r="B8" s="182">
        <v>2</v>
      </c>
      <c r="C8" s="182">
        <v>2</v>
      </c>
      <c r="D8" s="483"/>
      <c r="E8" s="73">
        <f>((('[1]GX 800'!AM8*'[1]MARK UP FOR RETAIL'!$D$9)*'[1]MARK UP FOR RETAIL'!$D$11)*'[1]MARK UP FOR RETAIL'!$D$5)+'[1]MARK UP FOR RETAIL'!$G$5</f>
        <v>2015.28</v>
      </c>
      <c r="F8" s="274">
        <f>((('[1]GX 800'!AN8*'[1]MARK UP FOR RETAIL'!$D$9)*'[1]MARK UP FOR RETAIL'!$D$11)*'[1]MARK UP FOR RETAIL'!$D$5)+'[1]MARK UP FOR RETAIL'!$G$5</f>
        <v>2332.8000000000002</v>
      </c>
      <c r="G8" s="275"/>
      <c r="H8" s="73">
        <f>('[1]GX 800'!AP8*'[1]MARK UP FOR RETAIL'!$D$11)*'[1]MARK UP FOR RETAIL'!$D$7</f>
        <v>518.40000000000009</v>
      </c>
      <c r="I8" s="72"/>
      <c r="J8" s="73">
        <f>('[1]GX 800'!AR8*'[1]MARK UP FOR RETAIL'!$D$11)*'[1]MARK UP FOR RETAIL'!$D$5</f>
        <v>790.56000000000006</v>
      </c>
      <c r="K8" s="73">
        <f>('[1]GX 800'!AS8*'[1]MARK UP FOR RETAIL'!$D$11)*'[1]MARK UP FOR RETAIL'!$D$5</f>
        <v>879.66000000000008</v>
      </c>
    </row>
    <row r="9" spans="1:11" ht="15.75" x14ac:dyDescent="0.25">
      <c r="A9" s="413" t="s">
        <v>177</v>
      </c>
      <c r="B9" s="182">
        <v>2</v>
      </c>
      <c r="C9" s="182">
        <v>2</v>
      </c>
      <c r="D9" s="483"/>
      <c r="E9" s="73">
        <f>((('[1]GX 800'!AM9*'[1]MARK UP FOR RETAIL'!$D$9)*'[1]MARK UP FOR RETAIL'!$D$11)*'[1]MARK UP FOR RETAIL'!$D$5)+'[1]MARK UP FOR RETAIL'!$G$5</f>
        <v>2259.9</v>
      </c>
      <c r="F9" s="274">
        <f>((('[1]GX 800'!AN9*'[1]MARK UP FOR RETAIL'!$D$9)*'[1]MARK UP FOR RETAIL'!$D$11)*'[1]MARK UP FOR RETAIL'!$D$5)+'[1]MARK UP FOR RETAIL'!$G$5</f>
        <v>2621.16</v>
      </c>
      <c r="G9" s="275"/>
      <c r="H9" s="73">
        <f>('[1]GX 800'!AP9*'[1]MARK UP FOR RETAIL'!$D$11)*'[1]MARK UP FOR RETAIL'!$D$7</f>
        <v>579.96</v>
      </c>
      <c r="I9" s="72"/>
      <c r="J9" s="73">
        <f>('[1]GX 800'!AR9*'[1]MARK UP FOR RETAIL'!$D$11)*'[1]MARK UP FOR RETAIL'!$D$5</f>
        <v>860.21999999999991</v>
      </c>
      <c r="K9" s="73">
        <f>('[1]GX 800'!AS9*'[1]MARK UP FOR RETAIL'!$D$11)*'[1]MARK UP FOR RETAIL'!$D$5</f>
        <v>957.42</v>
      </c>
    </row>
    <row r="10" spans="1:11" ht="15.75" x14ac:dyDescent="0.25">
      <c r="A10" s="413" t="s">
        <v>178</v>
      </c>
      <c r="B10" s="182">
        <v>4</v>
      </c>
      <c r="C10" s="182">
        <v>2</v>
      </c>
      <c r="D10" s="483"/>
      <c r="E10" s="73">
        <f>((('[1]GX 800'!AM10*'[1]MARK UP FOR RETAIL'!$D$9)*'[1]MARK UP FOR RETAIL'!$D$11)*'[1]MARK UP FOR RETAIL'!$D$5)+'[1]MARK UP FOR RETAIL'!$G$5</f>
        <v>2485.08</v>
      </c>
      <c r="F10" s="274">
        <f>((('[1]GX 800'!AN10*'[1]MARK UP FOR RETAIL'!$D$9)*'[1]MARK UP FOR RETAIL'!$D$11)*'[1]MARK UP FOR RETAIL'!$D$5)+'[1]MARK UP FOR RETAIL'!$G$5</f>
        <v>2849.58</v>
      </c>
      <c r="G10" s="275"/>
      <c r="H10" s="73">
        <f>('[1]GX 800'!AP10*'[1]MARK UP FOR RETAIL'!$D$11)*'[1]MARK UP FOR RETAIL'!$D$7</f>
        <v>646.38</v>
      </c>
      <c r="I10" s="72"/>
      <c r="J10" s="73">
        <f>('[1]GX 800'!AR10*'[1]MARK UP FOR RETAIL'!$D$11)*'[1]MARK UP FOR RETAIL'!$D$5</f>
        <v>959.04000000000008</v>
      </c>
      <c r="K10" s="73">
        <f>('[1]GX 800'!AS10*'[1]MARK UP FOR RETAIL'!$D$11)*'[1]MARK UP FOR RETAIL'!$D$5</f>
        <v>1064.3400000000001</v>
      </c>
    </row>
    <row r="11" spans="1:11" ht="15.75" x14ac:dyDescent="0.25">
      <c r="A11" s="413" t="s">
        <v>179</v>
      </c>
      <c r="B11" s="182">
        <v>4</v>
      </c>
      <c r="C11" s="182">
        <v>2</v>
      </c>
      <c r="D11" s="483"/>
      <c r="E11" s="73">
        <f>((('[1]GX 800'!AM11*'[1]MARK UP FOR RETAIL'!$D$9)*'[1]MARK UP FOR RETAIL'!$D$11)*'[1]MARK UP FOR RETAIL'!$D$5)+'[1]MARK UP FOR RETAIL'!$G$5</f>
        <v>2754</v>
      </c>
      <c r="F11" s="274">
        <f>((('[1]GX 800'!AN11*'[1]MARK UP FOR RETAIL'!$D$9)*'[1]MARK UP FOR RETAIL'!$D$11)*'[1]MARK UP FOR RETAIL'!$D$5)+'[1]MARK UP FOR RETAIL'!$G$5</f>
        <v>3118.5</v>
      </c>
      <c r="G11" s="275"/>
      <c r="H11" s="73">
        <f>('[1]GX 800'!AP11*'[1]MARK UP FOR RETAIL'!$D$11)*'[1]MARK UP FOR RETAIL'!$D$7</f>
        <v>709.56000000000006</v>
      </c>
      <c r="I11" s="72"/>
      <c r="J11" s="73">
        <f>('[1]GX 800'!AR11*'[1]MARK UP FOR RETAIL'!$D$11)*'[1]MARK UP FOR RETAIL'!$D$5</f>
        <v>1134</v>
      </c>
      <c r="K11" s="73">
        <f>('[1]GX 800'!AS11*'[1]MARK UP FOR RETAIL'!$D$11)*'[1]MARK UP FOR RETAIL'!$D$5</f>
        <v>1255.5</v>
      </c>
    </row>
    <row r="12" spans="1:11" ht="15.75" x14ac:dyDescent="0.25">
      <c r="A12" s="413" t="s">
        <v>180</v>
      </c>
      <c r="B12" s="182">
        <v>6</v>
      </c>
      <c r="C12" s="182">
        <v>2</v>
      </c>
      <c r="D12" s="483"/>
      <c r="E12" s="73">
        <f>((('[1]GX 800'!AM12*'[1]MARK UP FOR RETAIL'!$D$9)*'[1]MARK UP FOR RETAIL'!$D$11)*'[1]MARK UP FOR RETAIL'!$D$5)+'[1]MARK UP FOR RETAIL'!$G$5</f>
        <v>3152.52</v>
      </c>
      <c r="F12" s="274">
        <f>((('[1]GX 800'!AN12*'[1]MARK UP FOR RETAIL'!$D$9)*'[1]MARK UP FOR RETAIL'!$D$11)*'[1]MARK UP FOR RETAIL'!$D$5)+'[1]MARK UP FOR RETAIL'!$G$5</f>
        <v>3551.0400000000004</v>
      </c>
      <c r="G12" s="275"/>
      <c r="H12" s="73">
        <f>('[1]GX 800'!AP12*'[1]MARK UP FOR RETAIL'!$D$11)*'[1]MARK UP FOR RETAIL'!$D$7</f>
        <v>771.12</v>
      </c>
      <c r="I12" s="72"/>
      <c r="J12" s="73">
        <f>('[1]GX 800'!AR12*'[1]MARK UP FOR RETAIL'!$D$11)*'[1]MARK UP FOR RETAIL'!$D$5</f>
        <v>1266.8400000000001</v>
      </c>
      <c r="K12" s="73">
        <f>('[1]GX 800'!AS12*'[1]MARK UP FOR RETAIL'!$D$11)*'[1]MARK UP FOR RETAIL'!$D$5</f>
        <v>1407.78</v>
      </c>
    </row>
    <row r="13" spans="1:11" ht="15.75" x14ac:dyDescent="0.25">
      <c r="A13" s="437" t="s">
        <v>181</v>
      </c>
      <c r="B13" s="182">
        <v>6</v>
      </c>
      <c r="C13" s="182">
        <v>2</v>
      </c>
      <c r="D13" s="484"/>
      <c r="E13" s="73">
        <f>((('[1]GX 800'!AM13*'[1]MARK UP FOR RETAIL'!$D$9)*'[1]MARK UP FOR RETAIL'!$D$11)*'[1]MARK UP FOR RETAIL'!$D$5)+'[1]MARK UP FOR RETAIL'!$G$5</f>
        <v>3526.7400000000002</v>
      </c>
      <c r="F13" s="274">
        <f>((('[1]GX 800'!AN13*'[1]MARK UP FOR RETAIL'!$D$9)*'[1]MARK UP FOR RETAIL'!$D$11)*'[1]MARK UP FOR RETAIL'!$D$5)+'[1]MARK UP FOR RETAIL'!$G$5</f>
        <v>3944.7000000000003</v>
      </c>
      <c r="G13" s="275"/>
      <c r="H13" s="73">
        <f>('[1]GX 800'!AP13*'[1]MARK UP FOR RETAIL'!$D$11)*'[1]MARK UP FOR RETAIL'!$D$7</f>
        <v>837.54000000000008</v>
      </c>
      <c r="I13" s="72"/>
      <c r="J13" s="73">
        <f>('[1]GX 800'!AR13*'[1]MARK UP FOR RETAIL'!$D$11)*'[1]MARK UP FOR RETAIL'!$D$5</f>
        <v>1464.48</v>
      </c>
      <c r="K13" s="73">
        <f>('[1]GX 800'!AS13*'[1]MARK UP FOR RETAIL'!$D$11)*'[1]MARK UP FOR RETAIL'!$D$5</f>
        <v>1624.86</v>
      </c>
    </row>
    <row r="14" spans="1:11" ht="15.75" x14ac:dyDescent="0.25">
      <c r="A14" s="260" t="s">
        <v>99</v>
      </c>
      <c r="B14" s="261"/>
      <c r="C14" s="261"/>
      <c r="D14" s="262"/>
      <c r="E14" s="73">
        <f>((('[1]GX 800'!AM14*'[1]MARK UP FOR RETAIL'!$D$9)*'[1]MARK UP FOR RETAIL'!$D$11)*'[1]MARK UP FOR RETAIL'!$D$5)</f>
        <v>281.88</v>
      </c>
      <c r="F14" s="274">
        <f>((('[1]GX 800'!AN14*'[1]MARK UP FOR RETAIL'!$D$9)*'[1]MARK UP FOR RETAIL'!$D$11)*'[1]MARK UP FOR RETAIL'!$D$5)</f>
        <v>281.88</v>
      </c>
      <c r="G14" s="275"/>
      <c r="H14" s="452" t="s">
        <v>25</v>
      </c>
      <c r="I14" s="72"/>
      <c r="J14" s="73">
        <f>('[1]GX 800'!AR14*'[1]MARK UP FOR RETAIL'!$D$11)*'[1]MARK UP FOR RETAIL'!$D$5</f>
        <v>113.4</v>
      </c>
      <c r="K14" s="73">
        <f>('[1]GX 800'!AS14*'[1]MARK UP FOR RETAIL'!$D$11)*'[1]MARK UP FOR RETAIL'!$D$5</f>
        <v>126.36</v>
      </c>
    </row>
    <row r="15" spans="1:11" ht="15.75" x14ac:dyDescent="0.25">
      <c r="A15" s="260" t="s">
        <v>185</v>
      </c>
      <c r="B15" s="261"/>
      <c r="C15" s="261"/>
      <c r="D15" s="262"/>
      <c r="E15" s="73">
        <f>((('[1]GX 800'!AM15*'[1]MARK UP FOR RETAIL'!$D$9)*'[1]MARK UP FOR RETAIL'!$D$11)*'[1]MARK UP FOR RETAIL'!$D$5)</f>
        <v>503.82</v>
      </c>
      <c r="F15" s="274">
        <f>((('[1]GX 800'!AN15*'[1]MARK UP FOR RETAIL'!$D$9)*'[1]MARK UP FOR RETAIL'!$D$11)*'[1]MARK UP FOR RETAIL'!$D$5)</f>
        <v>545.94000000000005</v>
      </c>
      <c r="G15" s="275"/>
      <c r="H15" s="73">
        <f>('[1]GX 800'!AP15*'[1]MARK UP FOR RETAIL'!$D$11)*'[1]MARK UP FOR RETAIL'!$D$7</f>
        <v>102.06</v>
      </c>
      <c r="I15" s="72"/>
      <c r="J15" s="73">
        <f>('[1]GX 800'!AR15*'[1]MARK UP FOR RETAIL'!$D$11)*'[1]MARK UP FOR RETAIL'!$D$5</f>
        <v>160.38</v>
      </c>
      <c r="K15" s="73">
        <f>('[1]GX 800'!AS15*'[1]MARK UP FOR RETAIL'!$D$11)*'[1]MARK UP FOR RETAIL'!$D$5</f>
        <v>178.20000000000002</v>
      </c>
    </row>
    <row r="16" spans="1:11" ht="15.75" x14ac:dyDescent="0.25">
      <c r="A16" s="260" t="s">
        <v>26</v>
      </c>
      <c r="B16" s="261"/>
      <c r="C16" s="261"/>
      <c r="D16" s="262"/>
      <c r="E16" s="278">
        <f>(('[1]GX 800'!AM16*'[1]MARK UP FOR RETAIL'!$D$10)*'[1]MARK UP FOR RETAIL'!$D$11)*'[1]MARK UP FOR RETAIL'!$D$7</f>
        <v>46.98</v>
      </c>
      <c r="F16" s="278"/>
      <c r="G16" s="275"/>
      <c r="H16" s="452" t="s">
        <v>25</v>
      </c>
      <c r="I16" s="72"/>
      <c r="J16" s="73">
        <f>('[1]GX 800'!AR16*'[1]MARK UP FOR RETAIL'!$D$11)*'[1]MARK UP FOR RETAIL'!$D$5</f>
        <v>34.020000000000003</v>
      </c>
      <c r="K16" s="73">
        <f>('[1]GX 800'!AS16*'[1]MARK UP FOR RETAIL'!$D$11)*'[1]MARK UP FOR RETAIL'!$D$5</f>
        <v>38.879999999999995</v>
      </c>
    </row>
    <row r="17" spans="1:11" ht="15.75" x14ac:dyDescent="0.25">
      <c r="A17" s="485" t="s">
        <v>27</v>
      </c>
      <c r="B17" s="486"/>
      <c r="C17" s="486"/>
      <c r="D17" s="487"/>
      <c r="E17" s="89">
        <f>((('[1]GX 800'!AM17*'[1]MARK UP FOR RETAIL'!$D$9)*'[1]MARK UP FOR RETAIL'!$D$11)*'[1]MARK UP FOR RETAIL'!$D$5)</f>
        <v>-113.4</v>
      </c>
      <c r="F17" s="283">
        <f>((('[1]GX 800'!AN17*'[1]MARK UP FOR RETAIL'!$D$9)*'[1]MARK UP FOR RETAIL'!$D$11)*'[1]MARK UP FOR RETAIL'!$D$5)</f>
        <v>-119.88000000000001</v>
      </c>
      <c r="G17" s="284"/>
      <c r="H17" s="86"/>
      <c r="I17" s="88"/>
      <c r="J17" s="89">
        <f>('[1]GX 800'!AR17*'[1]MARK UP FOR RETAIL'!$D$11)*'[1]MARK UP FOR RETAIL'!$D$5</f>
        <v>-40.5</v>
      </c>
      <c r="K17" s="89">
        <f>('[1]GX 800'!AS17*'[1]MARK UP FOR RETAIL'!$D$11)*'[1]MARK UP FOR RETAIL'!$D$5</f>
        <v>-45.360000000000007</v>
      </c>
    </row>
    <row r="18" spans="1:11" x14ac:dyDescent="0.25">
      <c r="A18" s="49"/>
      <c r="B18" s="90"/>
      <c r="C18" s="90"/>
      <c r="D18" s="49"/>
      <c r="E18" s="49"/>
      <c r="F18" s="49"/>
      <c r="G18" s="49"/>
      <c r="H18" s="49"/>
      <c r="I18" s="49"/>
      <c r="J18" s="49"/>
      <c r="K18" s="49"/>
    </row>
    <row r="19" spans="1:11" ht="15.75" x14ac:dyDescent="0.25">
      <c r="A19" s="415" t="s">
        <v>108</v>
      </c>
      <c r="B19" s="415"/>
      <c r="C19" s="415"/>
      <c r="D19" s="415"/>
      <c r="E19" s="488" t="s">
        <v>109</v>
      </c>
      <c r="F19" s="489" t="s">
        <v>186</v>
      </c>
      <c r="G19" s="489"/>
      <c r="H19" s="490"/>
      <c r="I19" s="491"/>
      <c r="J19" s="491"/>
      <c r="K19" s="491"/>
    </row>
    <row r="20" spans="1:11" ht="15.75" x14ac:dyDescent="0.25">
      <c r="A20" s="492" t="s">
        <v>111</v>
      </c>
      <c r="B20" s="492"/>
      <c r="C20" s="492"/>
      <c r="D20" s="492"/>
      <c r="E20" s="73">
        <f>(('[1]GX 800'!AM20*'[1]MARK UP FOR RETAIL'!$D$10)*'[1]MARK UP FOR RETAIL'!$D$11)*'[1]MARK UP FOR RETAIL'!$D$7</f>
        <v>12.96</v>
      </c>
      <c r="F20" s="493">
        <v>7.8000000000000007</v>
      </c>
      <c r="G20" s="493"/>
      <c r="H20" s="490"/>
      <c r="I20" s="491"/>
      <c r="J20" s="491"/>
      <c r="K20" s="491"/>
    </row>
    <row r="21" spans="1:11" ht="15.75" x14ac:dyDescent="0.25">
      <c r="A21" s="492" t="s">
        <v>112</v>
      </c>
      <c r="B21" s="492"/>
      <c r="C21" s="492"/>
      <c r="D21" s="492"/>
      <c r="E21" s="73">
        <f>(('[1]GX 800'!AM21*'[1]MARK UP FOR RETAIL'!$D$10)*'[1]MARK UP FOR RETAIL'!$D$11)*'[1]MARK UP FOR RETAIL'!$D$7</f>
        <v>11.340000000000002</v>
      </c>
      <c r="F21" s="493">
        <f>(('[1]GX 800'!AN21*'[1]MARK UP FOR RETAIL'!$D$10)*'[1]MARK UP FOR RETAIL'!$D$11)*'[1]MARK UP FOR RETAIL'!$D$7</f>
        <v>11.340000000000002</v>
      </c>
      <c r="G21" s="493"/>
      <c r="H21" s="490"/>
      <c r="I21" s="491"/>
      <c r="J21" s="491"/>
      <c r="K21" s="491"/>
    </row>
    <row r="22" spans="1:11" ht="15.75" x14ac:dyDescent="0.25">
      <c r="A22" s="492" t="s">
        <v>113</v>
      </c>
      <c r="B22" s="492"/>
      <c r="C22" s="492"/>
      <c r="D22" s="492"/>
      <c r="E22" s="73">
        <f>(('[1]GX 800'!AM22*'[1]MARK UP FOR RETAIL'!$D$10)*'[1]MARK UP FOR RETAIL'!$D$11)*'[1]MARK UP FOR RETAIL'!$D$7</f>
        <v>98.820000000000007</v>
      </c>
      <c r="F22" s="493">
        <f>(('[1]GX 800'!AN22*'[1]MARK UP FOR RETAIL'!$D$10)*'[1]MARK UP FOR RETAIL'!$D$11)*'[1]MARK UP FOR RETAIL'!$D$7</f>
        <v>84.240000000000009</v>
      </c>
      <c r="G22" s="493"/>
      <c r="H22" s="490"/>
      <c r="I22" s="491"/>
      <c r="J22" s="491"/>
      <c r="K22" s="491"/>
    </row>
    <row r="23" spans="1:11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</row>
    <row r="24" spans="1:11" ht="15" customHeight="1" x14ac:dyDescent="0.25">
      <c r="A24" s="494" t="s">
        <v>187</v>
      </c>
      <c r="B24" s="495"/>
      <c r="C24" s="495"/>
      <c r="D24" s="495"/>
      <c r="E24" s="495"/>
      <c r="F24" s="495"/>
      <c r="G24" s="495"/>
      <c r="H24" s="495"/>
      <c r="I24" s="495"/>
      <c r="J24" s="495"/>
      <c r="K24" s="496"/>
    </row>
    <row r="25" spans="1:11" ht="15" customHeight="1" x14ac:dyDescent="0.25">
      <c r="A25" s="497"/>
      <c r="B25" s="498"/>
      <c r="C25" s="498"/>
      <c r="D25" s="498"/>
      <c r="E25" s="498"/>
      <c r="F25" s="498"/>
      <c r="G25" s="498"/>
      <c r="H25" s="498"/>
      <c r="I25" s="498"/>
      <c r="J25" s="498"/>
      <c r="K25" s="499"/>
    </row>
    <row r="26" spans="1:11" ht="20.25" x14ac:dyDescent="0.25">
      <c r="A26" s="103" t="s">
        <v>29</v>
      </c>
      <c r="B26" s="104"/>
      <c r="C26" s="104"/>
      <c r="D26" s="104"/>
      <c r="E26" s="104"/>
      <c r="F26" s="302"/>
      <c r="G26" s="106" t="s">
        <v>30</v>
      </c>
      <c r="H26" s="106"/>
      <c r="I26" s="106"/>
      <c r="J26" s="106"/>
      <c r="K26" s="107"/>
    </row>
    <row r="27" spans="1:11" ht="20.25" x14ac:dyDescent="0.25">
      <c r="A27" s="103"/>
      <c r="B27" s="104"/>
      <c r="C27" s="104"/>
      <c r="D27" s="104"/>
      <c r="E27" s="104"/>
      <c r="F27" s="302"/>
      <c r="G27" s="106"/>
      <c r="H27" s="106"/>
      <c r="I27" s="106"/>
      <c r="J27" s="106"/>
      <c r="K27" s="107"/>
    </row>
    <row r="28" spans="1:11" ht="15.75" x14ac:dyDescent="0.25">
      <c r="A28" s="108" t="s">
        <v>33</v>
      </c>
      <c r="B28" s="109"/>
      <c r="C28" s="109"/>
      <c r="D28" s="110"/>
      <c r="E28" s="303"/>
      <c r="F28" s="303"/>
      <c r="G28" s="303" t="s">
        <v>32</v>
      </c>
      <c r="H28" s="303"/>
      <c r="I28" s="110"/>
      <c r="J28" s="110"/>
      <c r="K28" s="116"/>
    </row>
    <row r="29" spans="1:11" ht="15.75" x14ac:dyDescent="0.25">
      <c r="A29" s="108" t="s">
        <v>115</v>
      </c>
      <c r="B29" s="109"/>
      <c r="C29" s="109"/>
      <c r="D29" s="110"/>
      <c r="E29" s="303"/>
      <c r="F29" s="303"/>
      <c r="G29" s="303" t="s">
        <v>167</v>
      </c>
      <c r="H29" s="303"/>
      <c r="I29" s="110"/>
      <c r="J29" s="110"/>
      <c r="K29" s="116"/>
    </row>
    <row r="30" spans="1:11" ht="15.75" x14ac:dyDescent="0.25">
      <c r="A30" s="108" t="s">
        <v>116</v>
      </c>
      <c r="B30" s="109"/>
      <c r="C30" s="109"/>
      <c r="D30" s="110"/>
      <c r="E30" s="303"/>
      <c r="F30" s="303"/>
      <c r="G30" s="303" t="s">
        <v>117</v>
      </c>
      <c r="H30" s="303"/>
      <c r="I30" s="110"/>
      <c r="J30" s="110"/>
      <c r="K30" s="116"/>
    </row>
    <row r="31" spans="1:11" ht="15.75" x14ac:dyDescent="0.25">
      <c r="A31" s="108" t="s">
        <v>118</v>
      </c>
      <c r="B31" s="109"/>
      <c r="C31" s="109"/>
      <c r="D31" s="110"/>
      <c r="E31" s="303"/>
      <c r="F31" s="303"/>
      <c r="G31" s="303" t="s">
        <v>119</v>
      </c>
      <c r="H31" s="303"/>
      <c r="I31" s="110"/>
      <c r="J31" s="110"/>
      <c r="K31" s="116"/>
    </row>
    <row r="32" spans="1:11" ht="15.75" x14ac:dyDescent="0.25">
      <c r="A32" s="108" t="s">
        <v>61</v>
      </c>
      <c r="B32" s="109"/>
      <c r="C32" s="109"/>
      <c r="D32" s="110"/>
      <c r="E32" s="303"/>
      <c r="F32" s="303"/>
      <c r="G32" s="303" t="s">
        <v>40</v>
      </c>
      <c r="H32" s="303"/>
      <c r="I32" s="110"/>
      <c r="J32" s="110"/>
      <c r="K32" s="116"/>
    </row>
    <row r="33" spans="1:11" ht="15.75" x14ac:dyDescent="0.25">
      <c r="A33" s="114"/>
      <c r="B33" s="160"/>
      <c r="C33" s="160"/>
      <c r="D33" s="160"/>
      <c r="E33" s="160"/>
      <c r="F33" s="303"/>
      <c r="G33" s="303" t="s">
        <v>41</v>
      </c>
      <c r="H33" s="303"/>
      <c r="I33" s="110"/>
      <c r="J33" s="110"/>
      <c r="K33" s="116"/>
    </row>
    <row r="34" spans="1:11" ht="21" thickBot="1" x14ac:dyDescent="0.3">
      <c r="A34" s="161"/>
      <c r="B34" s="160"/>
      <c r="C34" s="160"/>
      <c r="D34" s="160"/>
      <c r="E34" s="160"/>
      <c r="F34" s="110"/>
      <c r="G34" s="118"/>
      <c r="H34" s="118"/>
      <c r="I34" s="118"/>
      <c r="J34" s="118"/>
      <c r="K34" s="304"/>
    </row>
    <row r="35" spans="1:11" ht="15" customHeight="1" x14ac:dyDescent="0.25">
      <c r="A35" s="161"/>
      <c r="B35" s="160"/>
      <c r="C35" s="160"/>
      <c r="D35" s="160"/>
      <c r="E35" s="160"/>
      <c r="F35" s="110"/>
      <c r="G35" s="500" t="s">
        <v>42</v>
      </c>
      <c r="H35" s="501"/>
      <c r="I35" s="501"/>
      <c r="J35" s="501"/>
      <c r="K35" s="502"/>
    </row>
    <row r="36" spans="1:11" ht="15" customHeight="1" thickBot="1" x14ac:dyDescent="0.3">
      <c r="A36" s="122"/>
      <c r="B36" s="109"/>
      <c r="C36" s="109"/>
      <c r="D36" s="110"/>
      <c r="E36" s="110"/>
      <c r="F36" s="110"/>
      <c r="G36" s="503"/>
      <c r="H36" s="504"/>
      <c r="I36" s="504"/>
      <c r="J36" s="504"/>
      <c r="K36" s="505"/>
    </row>
    <row r="37" spans="1:11" ht="51" x14ac:dyDescent="0.25">
      <c r="A37" s="126" t="s">
        <v>43</v>
      </c>
      <c r="B37" s="129" t="s">
        <v>103</v>
      </c>
      <c r="C37" s="129" t="s">
        <v>104</v>
      </c>
      <c r="D37" s="129" t="s">
        <v>6</v>
      </c>
      <c r="E37" s="130" t="s">
        <v>8</v>
      </c>
      <c r="F37" s="131"/>
      <c r="G37" s="506" t="s">
        <v>12</v>
      </c>
      <c r="H37" s="507"/>
      <c r="I37" s="507"/>
      <c r="J37" s="507" t="s">
        <v>13</v>
      </c>
      <c r="K37" s="508"/>
    </row>
    <row r="38" spans="1:11" ht="15.75" x14ac:dyDescent="0.25">
      <c r="A38" s="429" t="s">
        <v>174</v>
      </c>
      <c r="B38" s="182">
        <v>1</v>
      </c>
      <c r="C38" s="182">
        <v>2</v>
      </c>
      <c r="D38" s="168" t="s">
        <v>44</v>
      </c>
      <c r="E38" s="314">
        <f>((('[1]GX 800'!AM38*'[1]MARK UP FOR RETAIL'!$D$14)*'[1]MARK UP FOR RETAIL'!$D$11)*'[1]MARK UP FOR RETAIL'!$D$5)+'[1]MARK UP FOR RETAIL'!$G$5</f>
        <v>1940.76</v>
      </c>
      <c r="F38" s="315"/>
      <c r="G38" s="316">
        <f>(('[1]GX 800'!AO38*'[1]MARK UP FOR RETAIL'!$D$14)*'[1]MARK UP FOR RETAIL'!$D$11)*'[1]MARK UP FOR RETAIL'!$D$5</f>
        <v>866.7</v>
      </c>
      <c r="H38" s="317"/>
      <c r="I38" s="317"/>
      <c r="J38" s="317">
        <f>(('[1]GX 800'!AR38*'[1]MARK UP FOR RETAIL'!$D$14)*'[1]MARK UP FOR RETAIL'!$D$11)*'[1]MARK UP FOR RETAIL'!$D$5</f>
        <v>962.28</v>
      </c>
      <c r="K38" s="318"/>
    </row>
    <row r="39" spans="1:11" ht="15.75" x14ac:dyDescent="0.25">
      <c r="A39" s="429" t="s">
        <v>175</v>
      </c>
      <c r="B39" s="182">
        <v>2</v>
      </c>
      <c r="C39" s="182">
        <v>2</v>
      </c>
      <c r="D39" s="218"/>
      <c r="E39" s="314">
        <f>((('[1]GX 800'!AM39*'[1]MARK UP FOR RETAIL'!$D$14)*'[1]MARK UP FOR RETAIL'!$D$11)*'[1]MARK UP FOR RETAIL'!$D$5)+'[1]MARK UP FOR RETAIL'!$G$5</f>
        <v>2212.92</v>
      </c>
      <c r="F39" s="315"/>
      <c r="G39" s="316">
        <f>(('[1]GX 800'!AO39*'[1]MARK UP FOR RETAIL'!$D$14)*'[1]MARK UP FOR RETAIL'!$D$11)*'[1]MARK UP FOR RETAIL'!$D$5</f>
        <v>920.16000000000008</v>
      </c>
      <c r="H39" s="317"/>
      <c r="I39" s="317"/>
      <c r="J39" s="317">
        <f>(('[1]GX 800'!AR39*'[1]MARK UP FOR RETAIL'!$D$14)*'[1]MARK UP FOR RETAIL'!$D$11)*'[1]MARK UP FOR RETAIL'!$D$5</f>
        <v>1022.22</v>
      </c>
      <c r="K39" s="318"/>
    </row>
    <row r="40" spans="1:11" ht="15.75" x14ac:dyDescent="0.25">
      <c r="A40" s="429" t="s">
        <v>176</v>
      </c>
      <c r="B40" s="182">
        <v>2</v>
      </c>
      <c r="C40" s="182">
        <v>2</v>
      </c>
      <c r="D40" s="218"/>
      <c r="E40" s="314">
        <f>((('[1]GX 800'!AM40*'[1]MARK UP FOR RETAIL'!$D$14)*'[1]MARK UP FOR RETAIL'!$D$11)*'[1]MARK UP FOR RETAIL'!$D$5)+'[1]MARK UP FOR RETAIL'!$G$5</f>
        <v>2512.62</v>
      </c>
      <c r="F40" s="315"/>
      <c r="G40" s="316">
        <f>(('[1]GX 800'!AO40*'[1]MARK UP FOR RETAIL'!$D$14)*'[1]MARK UP FOR RETAIL'!$D$11)*'[1]MARK UP FOR RETAIL'!$D$5</f>
        <v>1022.22</v>
      </c>
      <c r="H40" s="317"/>
      <c r="I40" s="317"/>
      <c r="J40" s="317">
        <f>(('[1]GX 800'!AR40*'[1]MARK UP FOR RETAIL'!$D$14)*'[1]MARK UP FOR RETAIL'!$D$11)*'[1]MARK UP FOR RETAIL'!$D$5</f>
        <v>1135.6199999999999</v>
      </c>
      <c r="K40" s="318"/>
    </row>
    <row r="41" spans="1:11" ht="15.75" x14ac:dyDescent="0.25">
      <c r="A41" s="429" t="s">
        <v>177</v>
      </c>
      <c r="B41" s="182">
        <v>2</v>
      </c>
      <c r="C41" s="182">
        <v>2</v>
      </c>
      <c r="D41" s="218"/>
      <c r="E41" s="314">
        <f>((('[1]GX 800'!AM41*'[1]MARK UP FOR RETAIL'!$D$14)*'[1]MARK UP FOR RETAIL'!$D$11)*'[1]MARK UP FOR RETAIL'!$D$5)+'[1]MARK UP FOR RETAIL'!$G$5</f>
        <v>2812.32</v>
      </c>
      <c r="F41" s="315"/>
      <c r="G41" s="316">
        <f>(('[1]GX 800'!AO41*'[1]MARK UP FOR RETAIL'!$D$14)*'[1]MARK UP FOR RETAIL'!$D$11)*'[1]MARK UP FOR RETAIL'!$D$5</f>
        <v>1134</v>
      </c>
      <c r="H41" s="317"/>
      <c r="I41" s="317"/>
      <c r="J41" s="317">
        <f>(('[1]GX 800'!AR41*'[1]MARK UP FOR RETAIL'!$D$14)*'[1]MARK UP FOR RETAIL'!$D$11)*'[1]MARK UP FOR RETAIL'!$D$5</f>
        <v>1255.5</v>
      </c>
      <c r="K41" s="318"/>
    </row>
    <row r="42" spans="1:11" ht="15.75" x14ac:dyDescent="0.25">
      <c r="A42" s="429" t="s">
        <v>178</v>
      </c>
      <c r="B42" s="182">
        <v>4</v>
      </c>
      <c r="C42" s="182">
        <v>2</v>
      </c>
      <c r="D42" s="218"/>
      <c r="E42" s="314">
        <f>((('[1]GX 800'!AM42*'[1]MARK UP FOR RETAIL'!$D$14)*'[1]MARK UP FOR RETAIL'!$D$11)*'[1]MARK UP FOR RETAIL'!$D$5)+'[1]MARK UP FOR RETAIL'!$G$5</f>
        <v>3090.96</v>
      </c>
      <c r="F42" s="315"/>
      <c r="G42" s="316">
        <f>(('[1]GX 800'!AO42*'[1]MARK UP FOR RETAIL'!$D$14)*'[1]MARK UP FOR RETAIL'!$D$11)*'[1]MARK UP FOR RETAIL'!$D$5</f>
        <v>1271.7</v>
      </c>
      <c r="H42" s="317"/>
      <c r="I42" s="317"/>
      <c r="J42" s="317">
        <f>(('[1]GX 800'!AR42*'[1]MARK UP FOR RETAIL'!$D$14)*'[1]MARK UP FOR RETAIL'!$D$11)*'[1]MARK UP FOR RETAIL'!$D$5</f>
        <v>1412.6399999999999</v>
      </c>
      <c r="K42" s="318"/>
    </row>
    <row r="43" spans="1:11" ht="16.5" thickBot="1" x14ac:dyDescent="0.3">
      <c r="A43" s="430" t="s">
        <v>179</v>
      </c>
      <c r="B43" s="319">
        <v>4</v>
      </c>
      <c r="C43" s="319">
        <v>2</v>
      </c>
      <c r="D43" s="220"/>
      <c r="E43" s="320">
        <f>((('[1]GX 800'!AM43*'[1]MARK UP FOR RETAIL'!$D$14)*'[1]MARK UP FOR RETAIL'!$D$11)*'[1]MARK UP FOR RETAIL'!$D$5)+'[1]MARK UP FOR RETAIL'!$G$5</f>
        <v>3418.2000000000003</v>
      </c>
      <c r="F43" s="321"/>
      <c r="G43" s="322">
        <f>(('[1]GX 800'!AO43*'[1]MARK UP FOR RETAIL'!$D$14)*'[1]MARK UP FOR RETAIL'!$D$11)*'[1]MARK UP FOR RETAIL'!$D$5</f>
        <v>1483.92</v>
      </c>
      <c r="H43" s="323"/>
      <c r="I43" s="323"/>
      <c r="J43" s="323">
        <f>(('[1]GX 800'!AR43*'[1]MARK UP FOR RETAIL'!$D$14)*'[1]MARK UP FOR RETAIL'!$D$11)*'[1]MARK UP FOR RETAIL'!$D$5</f>
        <v>1649.16</v>
      </c>
      <c r="K43" s="324"/>
    </row>
  </sheetData>
  <mergeCells count="51">
    <mergeCell ref="A14:D14"/>
    <mergeCell ref="F14:G14"/>
    <mergeCell ref="E3:G4"/>
    <mergeCell ref="A1:K1"/>
    <mergeCell ref="A2:D4"/>
    <mergeCell ref="J3:K4"/>
    <mergeCell ref="F5:G5"/>
    <mergeCell ref="I5:I17"/>
    <mergeCell ref="D6:D13"/>
    <mergeCell ref="F6:G6"/>
    <mergeCell ref="F7:G7"/>
    <mergeCell ref="F8:G8"/>
    <mergeCell ref="F9:G9"/>
    <mergeCell ref="F10:G10"/>
    <mergeCell ref="F11:G11"/>
    <mergeCell ref="F12:G12"/>
    <mergeCell ref="F13:G13"/>
    <mergeCell ref="A15:D15"/>
    <mergeCell ref="F15:G15"/>
    <mergeCell ref="A16:D16"/>
    <mergeCell ref="E16:G16"/>
    <mergeCell ref="A17:D17"/>
    <mergeCell ref="F17:G17"/>
    <mergeCell ref="A33:E35"/>
    <mergeCell ref="G35:K36"/>
    <mergeCell ref="A19:D19"/>
    <mergeCell ref="F19:G19"/>
    <mergeCell ref="A20:D20"/>
    <mergeCell ref="F20:G20"/>
    <mergeCell ref="A21:D21"/>
    <mergeCell ref="F21:G21"/>
    <mergeCell ref="A22:D22"/>
    <mergeCell ref="F22:G22"/>
    <mergeCell ref="A24:K25"/>
    <mergeCell ref="A26:E27"/>
    <mergeCell ref="G26:K27"/>
    <mergeCell ref="D38:D43"/>
    <mergeCell ref="G38:I38"/>
    <mergeCell ref="J38:K38"/>
    <mergeCell ref="G39:I39"/>
    <mergeCell ref="J39:K39"/>
    <mergeCell ref="G40:I40"/>
    <mergeCell ref="J40:K40"/>
    <mergeCell ref="G41:I41"/>
    <mergeCell ref="J41:K41"/>
    <mergeCell ref="G42:I42"/>
    <mergeCell ref="J42:K42"/>
    <mergeCell ref="G43:I43"/>
    <mergeCell ref="J43:K43"/>
    <mergeCell ref="G37:I37"/>
    <mergeCell ref="J37:K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sqref="A1:K41"/>
    </sheetView>
  </sheetViews>
  <sheetFormatPr defaultRowHeight="15" x14ac:dyDescent="0.25"/>
  <cols>
    <col min="1" max="6" width="9.140625" style="42"/>
    <col min="7" max="7" width="12.5703125" style="42" customWidth="1"/>
    <col min="8" max="16384" width="9.140625" style="42"/>
  </cols>
  <sheetData>
    <row r="1" spans="1:11" ht="45.75" x14ac:dyDescent="0.25">
      <c r="A1" s="27" t="s">
        <v>188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.75" x14ac:dyDescent="0.25">
      <c r="A2" s="395"/>
      <c r="B2" s="395"/>
      <c r="C2" s="509"/>
      <c r="D2" s="176"/>
      <c r="E2" s="176"/>
      <c r="F2" s="395"/>
      <c r="G2" s="176"/>
      <c r="H2" s="176"/>
      <c r="I2" s="176"/>
      <c r="J2" s="176"/>
      <c r="K2" s="176"/>
    </row>
    <row r="3" spans="1:11" ht="15" customHeight="1" x14ac:dyDescent="0.25">
      <c r="A3" s="510" t="s">
        <v>1</v>
      </c>
      <c r="B3" s="511"/>
      <c r="C3" s="511"/>
      <c r="D3" s="511"/>
      <c r="E3" s="327" t="s">
        <v>121</v>
      </c>
      <c r="F3" s="327"/>
      <c r="G3" s="327"/>
      <c r="H3" s="49"/>
      <c r="I3" s="49"/>
      <c r="J3" s="49"/>
      <c r="K3" s="49"/>
    </row>
    <row r="4" spans="1:11" ht="15" customHeight="1" x14ac:dyDescent="0.25">
      <c r="A4" s="511"/>
      <c r="B4" s="511"/>
      <c r="C4" s="511"/>
      <c r="D4" s="511"/>
      <c r="E4" s="327"/>
      <c r="F4" s="327"/>
      <c r="G4" s="327"/>
      <c r="H4" s="53"/>
      <c r="I4" s="53"/>
      <c r="J4" s="54" t="s">
        <v>3</v>
      </c>
      <c r="K4" s="229"/>
    </row>
    <row r="5" spans="1:11" ht="15.75" customHeight="1" x14ac:dyDescent="0.25">
      <c r="A5" s="479"/>
      <c r="B5" s="479"/>
      <c r="C5" s="479"/>
      <c r="D5" s="479"/>
      <c r="E5" s="57"/>
      <c r="F5" s="57"/>
      <c r="G5" s="57"/>
      <c r="H5" s="269"/>
      <c r="I5" s="53"/>
      <c r="J5" s="234"/>
      <c r="K5" s="234"/>
    </row>
    <row r="6" spans="1:11" ht="47.25" x14ac:dyDescent="0.25">
      <c r="A6" s="60" t="s">
        <v>43</v>
      </c>
      <c r="B6" s="63" t="s">
        <v>51</v>
      </c>
      <c r="C6" s="63" t="s">
        <v>122</v>
      </c>
      <c r="D6" s="63" t="s">
        <v>6</v>
      </c>
      <c r="E6" s="61" t="s">
        <v>169</v>
      </c>
      <c r="F6" s="512"/>
      <c r="G6" s="63" t="s">
        <v>124</v>
      </c>
      <c r="H6" s="434" t="s">
        <v>47</v>
      </c>
      <c r="I6" s="65"/>
      <c r="J6" s="482" t="s">
        <v>12</v>
      </c>
      <c r="K6" s="482" t="s">
        <v>13</v>
      </c>
    </row>
    <row r="7" spans="1:11" ht="15.75" x14ac:dyDescent="0.25">
      <c r="A7" s="413" t="s">
        <v>174</v>
      </c>
      <c r="B7" s="182">
        <v>1</v>
      </c>
      <c r="C7" s="182">
        <v>1</v>
      </c>
      <c r="D7" s="70" t="s">
        <v>14</v>
      </c>
      <c r="E7" s="274">
        <f>((('[1]TITAN 800'!S7*'[1]MARK UP FOR RETAIL'!$D$9)*'[1]MARK UP FOR RETAIL'!$D$11)*'[1]MARK UP FOR RETAIL'!$D$5)+'[1]MARK UP FOR RETAIL'!$G$5</f>
        <v>1762.56</v>
      </c>
      <c r="F7" s="275"/>
      <c r="G7" s="73">
        <f>((('[1]TITAN 800'!U7*'[1]MARK UP FOR RETAIL'!$D$9)*'[1]MARK UP FOR RETAIL'!$D$11)*'[1]MARK UP FOR RETAIL'!$D$5)+'[1]MARK UP FOR RETAIL'!$G$5</f>
        <v>2237.2200000000003</v>
      </c>
      <c r="H7" s="436">
        <f>('[1]TITAN 800'!V7*'[1]MARK UP FOR RETAIL'!$D$11)*'[1]MARK UP FOR RETAIL'!$D$5</f>
        <v>383.94</v>
      </c>
      <c r="I7" s="72"/>
      <c r="J7" s="73">
        <f>(('[1]TITAN 800'!X7*'[1]MARK UP FOR RETAIL'!$D$11)*'[1]MARK UP FOR RETAIL'!$D$5)</f>
        <v>732.24</v>
      </c>
      <c r="K7" s="73">
        <f>(('[1]TITAN 800'!Y7*'[1]MARK UP FOR RETAIL'!$D$11)*'[1]MARK UP FOR RETAIL'!$D$5)</f>
        <v>816.48</v>
      </c>
    </row>
    <row r="8" spans="1:11" ht="15.75" x14ac:dyDescent="0.25">
      <c r="A8" s="413" t="s">
        <v>175</v>
      </c>
      <c r="B8" s="182">
        <v>2</v>
      </c>
      <c r="C8" s="182">
        <v>1</v>
      </c>
      <c r="D8" s="74"/>
      <c r="E8" s="274">
        <f>((('[1]TITAN 800'!S8*'[1]MARK UP FOR RETAIL'!$D$9)*'[1]MARK UP FOR RETAIL'!$D$11)*'[1]MARK UP FOR RETAIL'!$D$5)+'[1]MARK UP FOR RETAIL'!$G$5</f>
        <v>2080.08</v>
      </c>
      <c r="F8" s="275"/>
      <c r="G8" s="73">
        <f>((('[1]TITAN 800'!U8*'[1]MARK UP FOR RETAIL'!$D$9)*'[1]MARK UP FOR RETAIL'!$D$11)*'[1]MARK UP FOR RETAIL'!$D$5)+'[1]MARK UP FOR RETAIL'!$G$5</f>
        <v>2642.22</v>
      </c>
      <c r="H8" s="436">
        <f>('[1]TITAN 800'!V8*'[1]MARK UP FOR RETAIL'!$D$11)*'[1]MARK UP FOR RETAIL'!$D$5</f>
        <v>447.12</v>
      </c>
      <c r="I8" s="72"/>
      <c r="J8" s="73">
        <f>(('[1]TITAN 800'!X8*'[1]MARK UP FOR RETAIL'!$D$11)*'[1]MARK UP FOR RETAIL'!$D$5)</f>
        <v>850.5</v>
      </c>
      <c r="K8" s="73">
        <f>(('[1]TITAN 800'!Y8*'[1]MARK UP FOR RETAIL'!$D$11)*'[1]MARK UP FOR RETAIL'!$D$5)</f>
        <v>946.08</v>
      </c>
    </row>
    <row r="9" spans="1:11" ht="15.75" x14ac:dyDescent="0.25">
      <c r="A9" s="413" t="s">
        <v>176</v>
      </c>
      <c r="B9" s="182">
        <v>2</v>
      </c>
      <c r="C9" s="182">
        <v>1</v>
      </c>
      <c r="D9" s="74"/>
      <c r="E9" s="274">
        <f>((('[1]TITAN 800'!S9*'[1]MARK UP FOR RETAIL'!$D$9)*'[1]MARK UP FOR RETAIL'!$D$11)*'[1]MARK UP FOR RETAIL'!$D$5)+'[1]MARK UP FOR RETAIL'!$G$5</f>
        <v>2378.16</v>
      </c>
      <c r="F9" s="275"/>
      <c r="G9" s="73">
        <f>((('[1]TITAN 800'!U9*'[1]MARK UP FOR RETAIL'!$D$9)*'[1]MARK UP FOR RETAIL'!$D$11)*'[1]MARK UP FOR RETAIL'!$D$5)+'[1]MARK UP FOR RETAIL'!$G$5</f>
        <v>3018.06</v>
      </c>
      <c r="H9" s="436">
        <f>('[1]TITAN 800'!V9*'[1]MARK UP FOR RETAIL'!$D$11)*'[1]MARK UP FOR RETAIL'!$D$5</f>
        <v>508.68000000000006</v>
      </c>
      <c r="I9" s="72"/>
      <c r="J9" s="73">
        <f>(('[1]TITAN 800'!X9*'[1]MARK UP FOR RETAIL'!$D$11)*'[1]MARK UP FOR RETAIL'!$D$5)</f>
        <v>946.08</v>
      </c>
      <c r="K9" s="73">
        <f>(('[1]TITAN 800'!Y9*'[1]MARK UP FOR RETAIL'!$D$11)*'[1]MARK UP FOR RETAIL'!$D$5)</f>
        <v>1054.6199999999999</v>
      </c>
    </row>
    <row r="10" spans="1:11" ht="15.75" x14ac:dyDescent="0.25">
      <c r="A10" s="413" t="s">
        <v>177</v>
      </c>
      <c r="B10" s="182">
        <v>2</v>
      </c>
      <c r="C10" s="182">
        <v>1</v>
      </c>
      <c r="D10" s="74"/>
      <c r="E10" s="274">
        <f>((('[1]TITAN 800'!S10*'[1]MARK UP FOR RETAIL'!$D$9)*'[1]MARK UP FOR RETAIL'!$D$11)*'[1]MARK UP FOR RETAIL'!$D$5)+'[1]MARK UP FOR RETAIL'!$G$5</f>
        <v>2653.56</v>
      </c>
      <c r="F10" s="275"/>
      <c r="G10" s="73">
        <f>((('[1]TITAN 800'!U10*'[1]MARK UP FOR RETAIL'!$D$9)*'[1]MARK UP FOR RETAIL'!$D$11)*'[1]MARK UP FOR RETAIL'!$D$5)+'[1]MARK UP FOR RETAIL'!$G$5</f>
        <v>3369.6000000000004</v>
      </c>
      <c r="H10" s="436">
        <f>('[1]TITAN 800'!V10*'[1]MARK UP FOR RETAIL'!$D$11)*'[1]MARK UP FOR RETAIL'!$D$5</f>
        <v>573.48</v>
      </c>
      <c r="I10" s="72"/>
      <c r="J10" s="73">
        <f>(('[1]TITAN 800'!X10*'[1]MARK UP FOR RETAIL'!$D$11)*'[1]MARK UP FOR RETAIL'!$D$5)</f>
        <v>1033.5600000000002</v>
      </c>
      <c r="K10" s="73">
        <f>(('[1]TITAN 800'!Y10*'[1]MARK UP FOR RETAIL'!$D$11)*'[1]MARK UP FOR RETAIL'!$D$5)</f>
        <v>1148.58</v>
      </c>
    </row>
    <row r="11" spans="1:11" ht="15.75" x14ac:dyDescent="0.25">
      <c r="A11" s="413" t="s">
        <v>178</v>
      </c>
      <c r="B11" s="182">
        <v>4</v>
      </c>
      <c r="C11" s="182">
        <v>1</v>
      </c>
      <c r="D11" s="74"/>
      <c r="E11" s="274">
        <f>((('[1]TITAN 800'!S11*'[1]MARK UP FOR RETAIL'!$D$9)*'[1]MARK UP FOR RETAIL'!$D$11)*'[1]MARK UP FOR RETAIL'!$D$5)+'[1]MARK UP FOR RETAIL'!$G$5</f>
        <v>2997</v>
      </c>
      <c r="F11" s="275"/>
      <c r="G11" s="73">
        <f>((('[1]TITAN 800'!U11*'[1]MARK UP FOR RETAIL'!$D$9)*'[1]MARK UP FOR RETAIL'!$D$11)*'[1]MARK UP FOR RETAIL'!$D$5)+'[1]MARK UP FOR RETAIL'!$G$5</f>
        <v>3807.0000000000005</v>
      </c>
      <c r="H11" s="436">
        <f>('[1]TITAN 800'!V11*'[1]MARK UP FOR RETAIL'!$D$11)*'[1]MARK UP FOR RETAIL'!$D$5</f>
        <v>636.66</v>
      </c>
      <c r="I11" s="72"/>
      <c r="J11" s="73">
        <f>(('[1]TITAN 800'!X11*'[1]MARK UP FOR RETAIL'!$D$11)*'[1]MARK UP FOR RETAIL'!$D$5)</f>
        <v>1169.6400000000001</v>
      </c>
      <c r="K11" s="73">
        <f>(('[1]TITAN 800'!Y11*'[1]MARK UP FOR RETAIL'!$D$11)*'[1]MARK UP FOR RETAIL'!$D$5)</f>
        <v>1299.24</v>
      </c>
    </row>
    <row r="12" spans="1:11" ht="15.75" x14ac:dyDescent="0.25">
      <c r="A12" s="413" t="s">
        <v>179</v>
      </c>
      <c r="B12" s="182">
        <v>4</v>
      </c>
      <c r="C12" s="182">
        <v>1</v>
      </c>
      <c r="D12" s="74"/>
      <c r="E12" s="274">
        <f>((('[1]TITAN 800'!S12*'[1]MARK UP FOR RETAIL'!$D$9)*'[1]MARK UP FOR RETAIL'!$D$11)*'[1]MARK UP FOR RETAIL'!$D$5)+'[1]MARK UP FOR RETAIL'!$G$5</f>
        <v>3278.8799999999997</v>
      </c>
      <c r="F12" s="275"/>
      <c r="G12" s="73">
        <f>((('[1]TITAN 800'!U12*'[1]MARK UP FOR RETAIL'!$D$9)*'[1]MARK UP FOR RETAIL'!$D$11)*'[1]MARK UP FOR RETAIL'!$D$5)+'[1]MARK UP FOR RETAIL'!$G$5</f>
        <v>4163.4000000000005</v>
      </c>
      <c r="H12" s="436">
        <f>('[1]TITAN 800'!V12*'[1]MARK UP FOR RETAIL'!$D$11)*'[1]MARK UP FOR RETAIL'!$D$5</f>
        <v>703.08</v>
      </c>
      <c r="I12" s="72"/>
      <c r="J12" s="73">
        <f>(('[1]TITAN 800'!X12*'[1]MARK UP FOR RETAIL'!$D$11)*'[1]MARK UP FOR RETAIL'!$D$5)</f>
        <v>1260.3599999999999</v>
      </c>
      <c r="K12" s="73">
        <f>(('[1]TITAN 800'!Y12*'[1]MARK UP FOR RETAIL'!$D$11)*'[1]MARK UP FOR RETAIL'!$D$5)</f>
        <v>1399.68</v>
      </c>
    </row>
    <row r="13" spans="1:11" ht="15.75" x14ac:dyDescent="0.25">
      <c r="A13" s="413" t="s">
        <v>180</v>
      </c>
      <c r="B13" s="182">
        <v>6</v>
      </c>
      <c r="C13" s="182">
        <v>1</v>
      </c>
      <c r="D13" s="74"/>
      <c r="E13" s="274">
        <f>((('[1]TITAN 800'!S13*'[1]MARK UP FOR RETAIL'!$D$9)*'[1]MARK UP FOR RETAIL'!$D$11)*'[1]MARK UP FOR RETAIL'!$D$5)+'[1]MARK UP FOR RETAIL'!$G$5</f>
        <v>3610.98</v>
      </c>
      <c r="F13" s="275"/>
      <c r="G13" s="73">
        <f>((('[1]TITAN 800'!U13*'[1]MARK UP FOR RETAIL'!$D$9)*'[1]MARK UP FOR RETAIL'!$D$11)*'[1]MARK UP FOR RETAIL'!$D$5)+'[1]MARK UP FOR RETAIL'!$G$5</f>
        <v>4587.84</v>
      </c>
      <c r="H13" s="436">
        <f>('[1]TITAN 800'!V13*'[1]MARK UP FOR RETAIL'!$D$11)*'[1]MARK UP FOR RETAIL'!$D$5</f>
        <v>764.64</v>
      </c>
      <c r="I13" s="72"/>
      <c r="J13" s="73">
        <f>(('[1]TITAN 800'!X13*'[1]MARK UP FOR RETAIL'!$D$11)*'[1]MARK UP FOR RETAIL'!$D$5)</f>
        <v>1377</v>
      </c>
      <c r="K13" s="73">
        <f>(('[1]TITAN 800'!Y13*'[1]MARK UP FOR RETAIL'!$D$11)*'[1]MARK UP FOR RETAIL'!$D$5)</f>
        <v>1532.5200000000002</v>
      </c>
    </row>
    <row r="14" spans="1:11" ht="15.75" x14ac:dyDescent="0.25">
      <c r="A14" s="437" t="s">
        <v>181</v>
      </c>
      <c r="B14" s="182">
        <v>6</v>
      </c>
      <c r="C14" s="182">
        <v>1</v>
      </c>
      <c r="D14" s="74"/>
      <c r="E14" s="274">
        <f>((('[1]TITAN 800'!S14*'[1]MARK UP FOR RETAIL'!$D$9)*'[1]MARK UP FOR RETAIL'!$D$11)*'[1]MARK UP FOR RETAIL'!$D$5)+'[1]MARK UP FOR RETAIL'!$G$5</f>
        <v>3883.1400000000003</v>
      </c>
      <c r="F14" s="275"/>
      <c r="G14" s="73">
        <f>((('[1]TITAN 800'!U14*'[1]MARK UP FOR RETAIL'!$D$9)*'[1]MARK UP FOR RETAIL'!$D$11)*'[1]MARK UP FOR RETAIL'!$D$5)+'[1]MARK UP FOR RETAIL'!$G$5</f>
        <v>4929.66</v>
      </c>
      <c r="H14" s="436">
        <f>('[1]TITAN 800'!V14*'[1]MARK UP FOR RETAIL'!$D$11)*'[1]MARK UP FOR RETAIL'!$D$5</f>
        <v>829.44</v>
      </c>
      <c r="I14" s="72"/>
      <c r="J14" s="73">
        <f>(('[1]TITAN 800'!X14*'[1]MARK UP FOR RETAIL'!$D$11)*'[1]MARK UP FOR RETAIL'!$D$5)</f>
        <v>1464.48</v>
      </c>
      <c r="K14" s="73">
        <f>(('[1]TITAN 800'!Y14*'[1]MARK UP FOR RETAIL'!$D$11)*'[1]MARK UP FOR RETAIL'!$D$5)</f>
        <v>1624.86</v>
      </c>
    </row>
    <row r="15" spans="1:11" ht="15.75" x14ac:dyDescent="0.25">
      <c r="A15" s="328" t="s">
        <v>99</v>
      </c>
      <c r="B15" s="329"/>
      <c r="C15" s="330"/>
      <c r="D15" s="76"/>
      <c r="E15" s="274">
        <f>((('[1]TITAN 800'!S15*'[1]MARK UP FOR RETAIL'!$D$9)*'[1]MARK UP FOR RETAIL'!$D$11)*'[1]MARK UP FOR RETAIL'!$D$5)</f>
        <v>281.88</v>
      </c>
      <c r="F15" s="275"/>
      <c r="G15" s="73">
        <f>((('[1]TITAN 800'!U15*'[1]MARK UP FOR RETAIL'!$D$9)*'[1]MARK UP FOR RETAIL'!$D$11)*'[1]MARK UP FOR RETAIL'!$D$5)</f>
        <v>281.88</v>
      </c>
      <c r="H15" s="438" t="s">
        <v>25</v>
      </c>
      <c r="I15" s="72"/>
      <c r="J15" s="73">
        <f>(('[1]TITAN 800'!X15*'[1]MARK UP FOR RETAIL'!$D$11)*'[1]MARK UP FOR RETAIL'!$D$5)</f>
        <v>139.32000000000002</v>
      </c>
      <c r="K15" s="73">
        <f>(('[1]TITAN 800'!Y15*'[1]MARK UP FOR RETAIL'!$D$11)*'[1]MARK UP FOR RETAIL'!$D$5)</f>
        <v>153.9</v>
      </c>
    </row>
    <row r="16" spans="1:11" ht="15.75" x14ac:dyDescent="0.25">
      <c r="A16" s="334" t="s">
        <v>96</v>
      </c>
      <c r="B16" s="334"/>
      <c r="C16" s="334"/>
      <c r="D16" s="334"/>
      <c r="E16" s="274">
        <f>((('[1]TITAN 800'!S16*'[1]MARK UP FOR RETAIL'!$D$9)*'[1]MARK UP FOR RETAIL'!$D$11)*'[1]MARK UP FOR RETAIL'!$D$5)</f>
        <v>557.28000000000009</v>
      </c>
      <c r="F16" s="275"/>
      <c r="G16" s="73">
        <f>((('[1]TITAN 800'!U16*'[1]MARK UP FOR RETAIL'!$D$9)*'[1]MARK UP FOR RETAIL'!$D$11)*'[1]MARK UP FOR RETAIL'!$D$5)</f>
        <v>584.82000000000005</v>
      </c>
      <c r="H16" s="436">
        <f>('[1]TITAN 800'!V16*'[1]MARK UP FOR RETAIL'!$D$11)*'[1]MARK UP FOR RETAIL'!$D$5</f>
        <v>102.06</v>
      </c>
      <c r="I16" s="72"/>
      <c r="J16" s="73">
        <f>(('[1]TITAN 800'!X16*'[1]MARK UP FOR RETAIL'!$D$11)*'[1]MARK UP FOR RETAIL'!$D$5)</f>
        <v>226.8</v>
      </c>
      <c r="K16" s="73">
        <f>(('[1]TITAN 800'!Y16*'[1]MARK UP FOR RETAIL'!$D$11)*'[1]MARK UP FOR RETAIL'!$D$5)</f>
        <v>247.86</v>
      </c>
    </row>
    <row r="17" spans="1:11" ht="15.75" x14ac:dyDescent="0.25">
      <c r="A17" s="336" t="s">
        <v>26</v>
      </c>
      <c r="B17" s="337"/>
      <c r="C17" s="337"/>
      <c r="D17" s="338"/>
      <c r="E17" s="278">
        <f>(('[1]TITAN 800'!S17*'[1]MARK UP FOR RETAIL'!$D$10)*'[1]MARK UP FOR RETAIL'!$D$11)*'[1]MARK UP FOR RETAIL'!$D$7</f>
        <v>46.98</v>
      </c>
      <c r="F17" s="278"/>
      <c r="G17" s="275"/>
      <c r="H17" s="438" t="s">
        <v>25</v>
      </c>
      <c r="I17" s="72"/>
      <c r="J17" s="73">
        <f>(('[1]TITAN 800'!X17*'[1]MARK UP FOR RETAIL'!$D$11)*'[1]MARK UP FOR RETAIL'!$D$5)</f>
        <v>16.200000000000003</v>
      </c>
      <c r="K17" s="73">
        <f>(('[1]TITAN 800'!Y17*'[1]MARK UP FOR RETAIL'!$D$11)*'[1]MARK UP FOR RETAIL'!$D$5)</f>
        <v>17.82</v>
      </c>
    </row>
    <row r="18" spans="1:11" ht="15.75" x14ac:dyDescent="0.25">
      <c r="A18" s="83" t="s">
        <v>27</v>
      </c>
      <c r="B18" s="84"/>
      <c r="C18" s="84"/>
      <c r="D18" s="85"/>
      <c r="E18" s="283">
        <f>((('[1]TITAN 800'!S18*'[1]MARK UP FOR RETAIL'!$D$9)*'[1]MARK UP FOR RETAIL'!$D$11)*'[1]MARK UP FOR RETAIL'!$D$5)</f>
        <v>-100.44</v>
      </c>
      <c r="F18" s="284"/>
      <c r="G18" s="86">
        <f>((('[1]TITAN 800'!U18*'[1]MARK UP FOR RETAIL'!$D$9)*'[1]MARK UP FOR RETAIL'!$D$11)*'[1]MARK UP FOR RETAIL'!$D$5)</f>
        <v>-113.4</v>
      </c>
      <c r="H18" s="441"/>
      <c r="I18" s="88"/>
      <c r="J18" s="89">
        <f>(('[1]TITAN 800'!X18*'[1]MARK UP FOR RETAIL'!$D$11)*'[1]MARK UP FOR RETAIL'!$D$5)</f>
        <v>-37.26</v>
      </c>
      <c r="K18" s="89">
        <f>(('[1]TITAN 800'!Y18*'[1]MARK UP FOR RETAIL'!$D$11)*'[1]MARK UP FOR RETAIL'!$D$5)</f>
        <v>-40.5</v>
      </c>
    </row>
    <row r="19" spans="1:11" x14ac:dyDescent="0.25">
      <c r="A19" s="49"/>
      <c r="B19" s="90"/>
      <c r="C19" s="90"/>
      <c r="D19" s="49"/>
      <c r="E19" s="49"/>
      <c r="F19" s="49"/>
      <c r="G19" s="49"/>
      <c r="H19" s="49"/>
      <c r="I19" s="49"/>
      <c r="J19" s="49"/>
      <c r="K19" s="49"/>
    </row>
    <row r="20" spans="1:11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</row>
    <row r="21" spans="1:11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</row>
    <row r="22" spans="1:11" ht="15.75" thickBot="1" x14ac:dyDescent="0.3">
      <c r="A22" s="190"/>
      <c r="B22" s="513"/>
      <c r="C22" s="513"/>
      <c r="D22" s="190"/>
      <c r="E22" s="190"/>
      <c r="F22" s="190"/>
      <c r="G22" s="190"/>
      <c r="H22" s="190"/>
      <c r="I22" s="190"/>
      <c r="J22" s="190"/>
      <c r="K22" s="190"/>
    </row>
    <row r="23" spans="1:11" ht="15" customHeight="1" x14ac:dyDescent="0.25">
      <c r="A23" s="463" t="s">
        <v>189</v>
      </c>
      <c r="B23" s="464"/>
      <c r="C23" s="464"/>
      <c r="D23" s="464"/>
      <c r="E23" s="464"/>
      <c r="F23" s="464"/>
      <c r="G23" s="464"/>
      <c r="H23" s="464"/>
      <c r="I23" s="464"/>
      <c r="J23" s="464"/>
      <c r="K23" s="465"/>
    </row>
    <row r="24" spans="1:11" ht="15" customHeight="1" x14ac:dyDescent="0.25">
      <c r="A24" s="466"/>
      <c r="B24" s="467"/>
      <c r="C24" s="467"/>
      <c r="D24" s="467"/>
      <c r="E24" s="467"/>
      <c r="F24" s="467"/>
      <c r="G24" s="467"/>
      <c r="H24" s="467"/>
      <c r="I24" s="467"/>
      <c r="J24" s="467"/>
      <c r="K24" s="468"/>
    </row>
    <row r="25" spans="1:11" ht="20.25" x14ac:dyDescent="0.25">
      <c r="A25" s="103" t="s">
        <v>29</v>
      </c>
      <c r="B25" s="104"/>
      <c r="C25" s="104"/>
      <c r="D25" s="104"/>
      <c r="E25" s="104"/>
      <c r="F25" s="302"/>
      <c r="G25" s="106" t="s">
        <v>30</v>
      </c>
      <c r="H25" s="106"/>
      <c r="I25" s="106"/>
      <c r="J25" s="106"/>
      <c r="K25" s="107"/>
    </row>
    <row r="26" spans="1:11" ht="20.25" x14ac:dyDescent="0.25">
      <c r="A26" s="103"/>
      <c r="B26" s="104"/>
      <c r="C26" s="104"/>
      <c r="D26" s="104"/>
      <c r="E26" s="104"/>
      <c r="F26" s="302"/>
      <c r="G26" s="106"/>
      <c r="H26" s="106"/>
      <c r="I26" s="106"/>
      <c r="J26" s="106"/>
      <c r="K26" s="107"/>
    </row>
    <row r="27" spans="1:11" ht="15.75" x14ac:dyDescent="0.25">
      <c r="A27" s="347" t="s">
        <v>126</v>
      </c>
      <c r="B27" s="109"/>
      <c r="C27" s="109"/>
      <c r="D27" s="110"/>
      <c r="E27" s="303"/>
      <c r="F27" s="303"/>
      <c r="G27" s="303" t="s">
        <v>32</v>
      </c>
      <c r="H27" s="110"/>
      <c r="I27" s="110"/>
      <c r="J27" s="110"/>
      <c r="K27" s="348"/>
    </row>
    <row r="28" spans="1:11" ht="15.75" x14ac:dyDescent="0.25">
      <c r="A28" s="347" t="s">
        <v>33</v>
      </c>
      <c r="B28" s="109"/>
      <c r="C28" s="109"/>
      <c r="D28" s="349"/>
      <c r="E28" s="350"/>
      <c r="F28" s="303"/>
      <c r="G28" s="303" t="s">
        <v>167</v>
      </c>
      <c r="H28" s="110"/>
      <c r="I28" s="110"/>
      <c r="J28" s="110"/>
      <c r="K28" s="351"/>
    </row>
    <row r="29" spans="1:11" ht="15.75" x14ac:dyDescent="0.25">
      <c r="A29" s="347" t="s">
        <v>35</v>
      </c>
      <c r="B29" s="109"/>
      <c r="C29" s="109"/>
      <c r="D29" s="350"/>
      <c r="E29" s="350"/>
      <c r="F29" s="303"/>
      <c r="G29" s="303" t="s">
        <v>117</v>
      </c>
      <c r="H29" s="110"/>
      <c r="I29" s="110"/>
      <c r="J29" s="110"/>
      <c r="K29" s="351"/>
    </row>
    <row r="30" spans="1:11" ht="15.75" x14ac:dyDescent="0.25">
      <c r="A30" s="347" t="s">
        <v>127</v>
      </c>
      <c r="B30" s="109"/>
      <c r="C30" s="109"/>
      <c r="D30" s="350"/>
      <c r="E30" s="350"/>
      <c r="F30" s="303"/>
      <c r="G30" s="303" t="s">
        <v>39</v>
      </c>
      <c r="H30" s="110"/>
      <c r="I30" s="110"/>
      <c r="J30" s="110"/>
      <c r="K30" s="351"/>
    </row>
    <row r="31" spans="1:11" ht="15.75" x14ac:dyDescent="0.25">
      <c r="A31" s="347" t="s">
        <v>61</v>
      </c>
      <c r="B31" s="109"/>
      <c r="C31" s="109"/>
      <c r="D31" s="350"/>
      <c r="E31" s="350"/>
      <c r="F31" s="303"/>
      <c r="G31" s="303" t="s">
        <v>40</v>
      </c>
      <c r="H31" s="110"/>
      <c r="I31" s="110"/>
      <c r="J31" s="110"/>
      <c r="K31" s="351"/>
    </row>
    <row r="32" spans="1:11" ht="15.75" x14ac:dyDescent="0.25">
      <c r="A32" s="352" t="s">
        <v>128</v>
      </c>
      <c r="B32" s="109"/>
      <c r="C32" s="109"/>
      <c r="D32" s="350"/>
      <c r="E32" s="350"/>
      <c r="F32" s="303"/>
      <c r="G32" s="303" t="s">
        <v>41</v>
      </c>
      <c r="H32" s="110"/>
      <c r="I32" s="110"/>
      <c r="J32" s="110"/>
      <c r="K32" s="351"/>
    </row>
    <row r="33" spans="1:11" ht="15.75" x14ac:dyDescent="0.25">
      <c r="A33" s="347" t="s">
        <v>129</v>
      </c>
      <c r="B33" s="109"/>
      <c r="C33" s="109"/>
      <c r="D33" s="110"/>
      <c r="E33" s="110"/>
      <c r="F33" s="303"/>
      <c r="G33" s="303"/>
      <c r="H33" s="110"/>
      <c r="I33" s="110"/>
      <c r="J33" s="110"/>
      <c r="K33" s="351"/>
    </row>
    <row r="34" spans="1:11" ht="20.25" x14ac:dyDescent="0.3">
      <c r="A34" s="117"/>
      <c r="B34" s="109"/>
      <c r="C34" s="109"/>
      <c r="D34" s="110"/>
      <c r="E34" s="110"/>
      <c r="F34" s="110"/>
      <c r="G34" s="514" t="s">
        <v>521</v>
      </c>
      <c r="H34" s="515"/>
      <c r="I34" s="515"/>
      <c r="J34" s="515"/>
      <c r="K34" s="516"/>
    </row>
    <row r="35" spans="1:11" ht="15" customHeight="1" thickBot="1" x14ac:dyDescent="0.3">
      <c r="A35" s="122"/>
      <c r="B35" s="109"/>
      <c r="C35" s="109"/>
      <c r="D35" s="110"/>
      <c r="E35" s="110"/>
      <c r="F35" s="110"/>
      <c r="G35" s="514"/>
      <c r="H35" s="515"/>
      <c r="I35" s="515"/>
      <c r="J35" s="515"/>
      <c r="K35" s="516"/>
    </row>
    <row r="36" spans="1:11" ht="47.25" x14ac:dyDescent="0.25">
      <c r="A36" s="126" t="s">
        <v>43</v>
      </c>
      <c r="B36" s="129" t="s">
        <v>130</v>
      </c>
      <c r="C36" s="129" t="s">
        <v>122</v>
      </c>
      <c r="D36" s="129" t="s">
        <v>6</v>
      </c>
      <c r="E36" s="130" t="s">
        <v>171</v>
      </c>
      <c r="F36" s="110"/>
      <c r="G36" s="517" t="s">
        <v>12</v>
      </c>
      <c r="H36" s="517"/>
      <c r="I36" s="517" t="s">
        <v>13</v>
      </c>
      <c r="J36" s="517"/>
      <c r="K36" s="518"/>
    </row>
    <row r="37" spans="1:11" ht="15.75" x14ac:dyDescent="0.25">
      <c r="A37" s="429" t="s">
        <v>174</v>
      </c>
      <c r="B37" s="182">
        <v>1</v>
      </c>
      <c r="C37" s="182">
        <v>1</v>
      </c>
      <c r="D37" s="168" t="s">
        <v>44</v>
      </c>
      <c r="E37" s="356">
        <f>((('[1]TITAN 800'!S37*'[1]MARK UP FOR RETAIL'!$D$14)*'[1]MARK UP FOR RETAIL'!$D$11)*'[1]MARK UP FOR RETAIL'!$D$5)+'[1]MARK UP FOR RETAIL'!$G$5</f>
        <v>2084.94</v>
      </c>
      <c r="F37" s="303"/>
      <c r="G37" s="316">
        <f>(('[1]TITAN 800'!U37*'[1]MARK UP FOR RETAIL'!$D$14)*'[1]MARK UP FOR RETAIL'!$D$11)*'[1]MARK UP FOR RETAIL'!$D$5</f>
        <v>866.7</v>
      </c>
      <c r="H37" s="317"/>
      <c r="I37" s="519">
        <f>(('[1]TITAN 800'!W37*'[1]MARK UP FOR RETAIL'!$D$14)*'[1]MARK UP FOR RETAIL'!$D$11)*'[1]MARK UP FOR RETAIL'!$D$5</f>
        <v>965.52</v>
      </c>
      <c r="J37" s="520"/>
      <c r="K37" s="521"/>
    </row>
    <row r="38" spans="1:11" ht="15.75" x14ac:dyDescent="0.25">
      <c r="A38" s="429" t="s">
        <v>175</v>
      </c>
      <c r="B38" s="182">
        <v>2</v>
      </c>
      <c r="C38" s="182">
        <v>1</v>
      </c>
      <c r="D38" s="218"/>
      <c r="E38" s="356">
        <f>((('[1]TITAN 800'!S38*'[1]MARK UP FOR RETAIL'!$D$14)*'[1]MARK UP FOR RETAIL'!$D$11)*'[1]MARK UP FOR RETAIL'!$D$5)+'[1]MARK UP FOR RETAIL'!$G$5</f>
        <v>2464.0200000000004</v>
      </c>
      <c r="F38" s="303"/>
      <c r="G38" s="316">
        <f>(('[1]TITAN 800'!U38*'[1]MARK UP FOR RETAIL'!$D$14)*'[1]MARK UP FOR RETAIL'!$D$11)*'[1]MARK UP FOR RETAIL'!$D$5</f>
        <v>1025.46</v>
      </c>
      <c r="H38" s="317"/>
      <c r="I38" s="519">
        <f>(('[1]TITAN 800'!W38*'[1]MARK UP FOR RETAIL'!$D$14)*'[1]MARK UP FOR RETAIL'!$D$11)*'[1]MARK UP FOR RETAIL'!$D$5</f>
        <v>1140.48</v>
      </c>
      <c r="J38" s="520"/>
      <c r="K38" s="521"/>
    </row>
    <row r="39" spans="1:11" ht="15.75" x14ac:dyDescent="0.25">
      <c r="A39" s="429" t="s">
        <v>176</v>
      </c>
      <c r="B39" s="182">
        <v>2</v>
      </c>
      <c r="C39" s="182">
        <v>1</v>
      </c>
      <c r="D39" s="218"/>
      <c r="E39" s="356">
        <f>((('[1]TITAN 800'!S39*'[1]MARK UP FOR RETAIL'!$D$14)*'[1]MARK UP FOR RETAIL'!$D$11)*'[1]MARK UP FOR RETAIL'!$D$5)+'[1]MARK UP FOR RETAIL'!$G$5</f>
        <v>2836.62</v>
      </c>
      <c r="F39" s="303"/>
      <c r="G39" s="316">
        <f>(('[1]TITAN 800'!U39*'[1]MARK UP FOR RETAIL'!$D$14)*'[1]MARK UP FOR RETAIL'!$D$11)*'[1]MARK UP FOR RETAIL'!$D$5</f>
        <v>1158.3000000000002</v>
      </c>
      <c r="H39" s="317"/>
      <c r="I39" s="519">
        <f>(('[1]TITAN 800'!W39*'[1]MARK UP FOR RETAIL'!$D$14)*'[1]MARK UP FOR RETAIL'!$D$11)*'[1]MARK UP FOR RETAIL'!$D$5</f>
        <v>1286.28</v>
      </c>
      <c r="J39" s="520"/>
      <c r="K39" s="521"/>
    </row>
    <row r="40" spans="1:11" ht="15.75" x14ac:dyDescent="0.25">
      <c r="A40" s="429" t="s">
        <v>177</v>
      </c>
      <c r="B40" s="182">
        <v>2</v>
      </c>
      <c r="C40" s="182">
        <v>1</v>
      </c>
      <c r="D40" s="218"/>
      <c r="E40" s="356">
        <f>((('[1]TITAN 800'!S40*'[1]MARK UP FOR RETAIL'!$D$14)*'[1]MARK UP FOR RETAIL'!$D$11)*'[1]MARK UP FOR RETAIL'!$D$5)+'[1]MARK UP FOR RETAIL'!$G$5</f>
        <v>3163.86</v>
      </c>
      <c r="F40" s="303"/>
      <c r="G40" s="316">
        <f>(('[1]TITAN 800'!U40*'[1]MARK UP FOR RETAIL'!$D$14)*'[1]MARK UP FOR RETAIL'!$D$11)*'[1]MARK UP FOR RETAIL'!$D$5</f>
        <v>1305.72</v>
      </c>
      <c r="H40" s="317"/>
      <c r="I40" s="519">
        <f>(('[1]TITAN 800'!W40*'[1]MARK UP FOR RETAIL'!$D$14)*'[1]MARK UP FOR RETAIL'!$D$11)*'[1]MARK UP FOR RETAIL'!$D$5</f>
        <v>1451.5200000000002</v>
      </c>
      <c r="J40" s="520"/>
      <c r="K40" s="521"/>
    </row>
    <row r="41" spans="1:11" ht="16.5" thickBot="1" x14ac:dyDescent="0.3">
      <c r="A41" s="430" t="s">
        <v>178</v>
      </c>
      <c r="B41" s="319">
        <v>4</v>
      </c>
      <c r="C41" s="319">
        <v>1</v>
      </c>
      <c r="D41" s="220"/>
      <c r="E41" s="358">
        <f>((('[1]TITAN 800'!S41*'[1]MARK UP FOR RETAIL'!$D$14)*'[1]MARK UP FOR RETAIL'!$D$11)*'[1]MARK UP FOR RETAIL'!$D$5)+'[1]MARK UP FOR RETAIL'!$G$5</f>
        <v>3565.62</v>
      </c>
      <c r="F41" s="522"/>
      <c r="G41" s="322">
        <f>(('[1]TITAN 800'!U41*'[1]MARK UP FOR RETAIL'!$D$14)*'[1]MARK UP FOR RETAIL'!$D$11)*'[1]MARK UP FOR RETAIL'!$D$5</f>
        <v>1482.3000000000002</v>
      </c>
      <c r="H41" s="323"/>
      <c r="I41" s="523">
        <f>(('[1]TITAN 800'!W41*'[1]MARK UP FOR RETAIL'!$D$14)*'[1]MARK UP FOR RETAIL'!$D$11)*'[1]MARK UP FOR RETAIL'!$D$5</f>
        <v>1647.54</v>
      </c>
      <c r="J41" s="524"/>
      <c r="K41" s="525"/>
    </row>
  </sheetData>
  <mergeCells count="41">
    <mergeCell ref="E3:G5"/>
    <mergeCell ref="E9:F9"/>
    <mergeCell ref="A15:C15"/>
    <mergeCell ref="E15:F15"/>
    <mergeCell ref="A1:K1"/>
    <mergeCell ref="A3:D5"/>
    <mergeCell ref="J4:K5"/>
    <mergeCell ref="E6:F6"/>
    <mergeCell ref="I6:I18"/>
    <mergeCell ref="D7:D15"/>
    <mergeCell ref="E7:F7"/>
    <mergeCell ref="E8:F8"/>
    <mergeCell ref="E16:F16"/>
    <mergeCell ref="A17:D17"/>
    <mergeCell ref="E17:G17"/>
    <mergeCell ref="E10:F10"/>
    <mergeCell ref="E11:F11"/>
    <mergeCell ref="E12:F12"/>
    <mergeCell ref="E13:F13"/>
    <mergeCell ref="E14:F14"/>
    <mergeCell ref="I40:K40"/>
    <mergeCell ref="G41:H41"/>
    <mergeCell ref="A23:K24"/>
    <mergeCell ref="A25:E26"/>
    <mergeCell ref="G25:K26"/>
    <mergeCell ref="G34:K35"/>
    <mergeCell ref="G36:H36"/>
    <mergeCell ref="I36:K36"/>
    <mergeCell ref="A18:D18"/>
    <mergeCell ref="E18:F18"/>
    <mergeCell ref="G40:H40"/>
    <mergeCell ref="I41:K41"/>
    <mergeCell ref="A16:D16"/>
    <mergeCell ref="D28:E32"/>
    <mergeCell ref="I37:K37"/>
    <mergeCell ref="G38:H38"/>
    <mergeCell ref="I38:K38"/>
    <mergeCell ref="G39:H39"/>
    <mergeCell ref="I39:K39"/>
    <mergeCell ref="D37:D41"/>
    <mergeCell ref="G37:H3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33"/>
    </sheetView>
  </sheetViews>
  <sheetFormatPr defaultRowHeight="15" x14ac:dyDescent="0.25"/>
  <cols>
    <col min="5" max="5" width="12.42578125" customWidth="1"/>
    <col min="6" max="6" width="12" customWidth="1"/>
  </cols>
  <sheetData>
    <row r="1" spans="1:9" ht="37.5" x14ac:dyDescent="0.25">
      <c r="A1" s="30" t="s">
        <v>190</v>
      </c>
      <c r="B1" s="31"/>
      <c r="C1" s="31"/>
      <c r="D1" s="31"/>
      <c r="E1" s="31"/>
      <c r="F1" s="31"/>
      <c r="G1" s="31"/>
      <c r="H1" s="31"/>
      <c r="I1" s="32"/>
    </row>
    <row r="2" spans="1:9" ht="37.5" x14ac:dyDescent="0.25">
      <c r="A2" s="510" t="s">
        <v>1</v>
      </c>
      <c r="B2" s="511"/>
      <c r="C2" s="511"/>
      <c r="D2" s="511"/>
      <c r="E2" s="2"/>
      <c r="F2" s="2"/>
      <c r="G2" s="2"/>
      <c r="H2" s="2"/>
      <c r="I2" s="2"/>
    </row>
    <row r="3" spans="1:9" ht="15" customHeight="1" x14ac:dyDescent="0.25">
      <c r="A3" s="511"/>
      <c r="B3" s="511"/>
      <c r="C3" s="511"/>
      <c r="D3" s="511"/>
      <c r="E3" s="50" t="s">
        <v>2</v>
      </c>
      <c r="F3" s="51"/>
      <c r="G3" s="52"/>
      <c r="H3" s="526" t="s">
        <v>3</v>
      </c>
      <c r="I3" s="177"/>
    </row>
    <row r="4" spans="1:9" ht="15" customHeight="1" x14ac:dyDescent="0.25">
      <c r="A4" s="479"/>
      <c r="B4" s="479"/>
      <c r="C4" s="479"/>
      <c r="D4" s="479"/>
      <c r="E4" s="56"/>
      <c r="F4" s="57"/>
      <c r="G4" s="58"/>
      <c r="H4" s="527"/>
      <c r="I4" s="59"/>
    </row>
    <row r="5" spans="1:9" ht="63.75" x14ac:dyDescent="0.25">
      <c r="A5" s="60" t="s">
        <v>43</v>
      </c>
      <c r="B5" s="63" t="s">
        <v>51</v>
      </c>
      <c r="C5" s="63" t="s">
        <v>52</v>
      </c>
      <c r="D5" s="63" t="s">
        <v>6</v>
      </c>
      <c r="E5" s="63" t="s">
        <v>191</v>
      </c>
      <c r="F5" s="63" t="s">
        <v>54</v>
      </c>
      <c r="G5" s="180"/>
      <c r="H5" s="528" t="s">
        <v>12</v>
      </c>
      <c r="I5" s="529" t="s">
        <v>13</v>
      </c>
    </row>
    <row r="6" spans="1:9" ht="15.75" x14ac:dyDescent="0.25">
      <c r="A6" s="413" t="s">
        <v>175</v>
      </c>
      <c r="B6" s="182">
        <v>2</v>
      </c>
      <c r="C6" s="182">
        <v>1</v>
      </c>
      <c r="D6" s="168" t="s">
        <v>55</v>
      </c>
      <c r="E6" s="73">
        <f>((('[1]THE EDGE 800'!AA6*'[1]MARK UP FOR RETAIL'!$D$11)*'[1]MARK UP FOR RETAIL'!$D$9)*'[1]MARK UP FOR RETAIL'!$D$5)+'[1]MARK UP FOR RETAIL'!$G$5</f>
        <v>2258.2800000000002</v>
      </c>
      <c r="F6" s="73">
        <f>((('[1]THE EDGE 800'!AB6*'[1]MARK UP FOR RETAIL'!$D$11)*'[1]MARK UP FOR RETAIL'!$D$9)*'[1]MARK UP FOR RETAIL'!$D$5)+'[1]MARK UP FOR RETAIL'!$G$5</f>
        <v>2596.86</v>
      </c>
      <c r="G6" s="183"/>
      <c r="H6" s="73">
        <f>('[1]THE EDGE 800'!AD6*'[1]MARK UP FOR RETAIL'!$D$11)*'[1]MARK UP FOR RETAIL'!$D$5</f>
        <v>818.1</v>
      </c>
      <c r="I6" s="73">
        <f>('[1]THE EDGE 800'!AE6*'[1]MARK UP FOR RETAIL'!$D$11)*'[1]MARK UP FOR RETAIL'!$D$5</f>
        <v>900.71999999999991</v>
      </c>
    </row>
    <row r="7" spans="1:9" ht="15.75" x14ac:dyDescent="0.25">
      <c r="A7" s="413" t="s">
        <v>176</v>
      </c>
      <c r="B7" s="182">
        <v>2</v>
      </c>
      <c r="C7" s="182">
        <v>1</v>
      </c>
      <c r="D7" s="168"/>
      <c r="E7" s="73">
        <f>((('[1]THE EDGE 800'!AA7*'[1]MARK UP FOR RETAIL'!$D$11)*'[1]MARK UP FOR RETAIL'!$D$9)*'[1]MARK UP FOR RETAIL'!$D$5)+'[1]MARK UP FOR RETAIL'!$G$5</f>
        <v>2564.46</v>
      </c>
      <c r="F7" s="73">
        <f>((('[1]THE EDGE 800'!AB7*'[1]MARK UP FOR RETAIL'!$D$11)*'[1]MARK UP FOR RETAIL'!$D$9)*'[1]MARK UP FOR RETAIL'!$D$5)+'[1]MARK UP FOR RETAIL'!$G$5</f>
        <v>2948.4</v>
      </c>
      <c r="G7" s="183"/>
      <c r="H7" s="73">
        <f>('[1]THE EDGE 800'!AD7*'[1]MARK UP FOR RETAIL'!$D$11)*'[1]MARK UP FOR RETAIL'!$D$5</f>
        <v>907.2</v>
      </c>
      <c r="I7" s="73">
        <f>('[1]THE EDGE 800'!AE7*'[1]MARK UP FOR RETAIL'!$D$11)*'[1]MARK UP FOR RETAIL'!$D$5</f>
        <v>997.92</v>
      </c>
    </row>
    <row r="8" spans="1:9" ht="15.75" x14ac:dyDescent="0.25">
      <c r="A8" s="413" t="s">
        <v>177</v>
      </c>
      <c r="B8" s="182">
        <v>2</v>
      </c>
      <c r="C8" s="182">
        <v>1</v>
      </c>
      <c r="D8" s="168"/>
      <c r="E8" s="73">
        <f>((('[1]THE EDGE 800'!AA8*'[1]MARK UP FOR RETAIL'!$D$11)*'[1]MARK UP FOR RETAIL'!$D$9)*'[1]MARK UP FOR RETAIL'!$D$5)+'[1]MARK UP FOR RETAIL'!$G$5</f>
        <v>2869.02</v>
      </c>
      <c r="F8" s="73">
        <f>((('[1]THE EDGE 800'!AB8*'[1]MARK UP FOR RETAIL'!$D$11)*'[1]MARK UP FOR RETAIL'!$D$9)*'[1]MARK UP FOR RETAIL'!$D$5)+'[1]MARK UP FOR RETAIL'!$G$5</f>
        <v>3296.7000000000003</v>
      </c>
      <c r="G8" s="183"/>
      <c r="H8" s="73">
        <f>('[1]THE EDGE 800'!AD8*'[1]MARK UP FOR RETAIL'!$D$11)*'[1]MARK UP FOR RETAIL'!$D$5</f>
        <v>1001.1600000000001</v>
      </c>
      <c r="I8" s="73">
        <f>('[1]THE EDGE 800'!AE8*'[1]MARK UP FOR RETAIL'!$D$11)*'[1]MARK UP FOR RETAIL'!$D$5</f>
        <v>1101.6000000000001</v>
      </c>
    </row>
    <row r="9" spans="1:9" ht="15.75" x14ac:dyDescent="0.25">
      <c r="A9" s="413" t="s">
        <v>178</v>
      </c>
      <c r="B9" s="182">
        <v>2</v>
      </c>
      <c r="C9" s="182">
        <v>1</v>
      </c>
      <c r="D9" s="168"/>
      <c r="E9" s="73">
        <f>((('[1]THE EDGE 800'!AA9*'[1]MARK UP FOR RETAIL'!$D$11)*'[1]MARK UP FOR RETAIL'!$D$9)*'[1]MARK UP FOR RETAIL'!$D$5)+'[1]MARK UP FOR RETAIL'!$G$5</f>
        <v>3178.4400000000005</v>
      </c>
      <c r="F9" s="73">
        <f>((('[1]THE EDGE 800'!AB9*'[1]MARK UP FOR RETAIL'!$D$11)*'[1]MARK UP FOR RETAIL'!$D$9)*'[1]MARK UP FOR RETAIL'!$D$5)+'[1]MARK UP FOR RETAIL'!$G$5</f>
        <v>3654.72</v>
      </c>
      <c r="G9" s="183"/>
      <c r="H9" s="73">
        <f>('[1]THE EDGE 800'!AD9*'[1]MARK UP FOR RETAIL'!$D$11)*'[1]MARK UP FOR RETAIL'!$D$5</f>
        <v>1109.7</v>
      </c>
      <c r="I9" s="73">
        <f>('[1]THE EDGE 800'!AE9*'[1]MARK UP FOR RETAIL'!$D$11)*'[1]MARK UP FOR RETAIL'!$D$5</f>
        <v>1219.8600000000001</v>
      </c>
    </row>
    <row r="10" spans="1:9" ht="15.75" x14ac:dyDescent="0.25">
      <c r="A10" s="413" t="s">
        <v>179</v>
      </c>
      <c r="B10" s="182">
        <v>2</v>
      </c>
      <c r="C10" s="182">
        <v>1</v>
      </c>
      <c r="D10" s="168"/>
      <c r="E10" s="73">
        <f>((('[1]THE EDGE 800'!AA10*'[1]MARK UP FOR RETAIL'!$D$11)*'[1]MARK UP FOR RETAIL'!$D$9)*'[1]MARK UP FOR RETAIL'!$D$5)+'[1]MARK UP FOR RETAIL'!$G$5</f>
        <v>3499.2000000000003</v>
      </c>
      <c r="F10" s="73">
        <f>((('[1]THE EDGE 800'!AB10*'[1]MARK UP FOR RETAIL'!$D$11)*'[1]MARK UP FOR RETAIL'!$D$9)*'[1]MARK UP FOR RETAIL'!$D$5)+'[1]MARK UP FOR RETAIL'!$G$5</f>
        <v>4025.7000000000003</v>
      </c>
      <c r="G10" s="183"/>
      <c r="H10" s="73">
        <f>('[1]THE EDGE 800'!AD10*'[1]MARK UP FOR RETAIL'!$D$11)*'[1]MARK UP FOR RETAIL'!$D$5</f>
        <v>1198.8000000000002</v>
      </c>
      <c r="I10" s="73">
        <f>('[1]THE EDGE 800'!AE10*'[1]MARK UP FOR RETAIL'!$D$11)*'[1]MARK UP FOR RETAIL'!$D$5</f>
        <v>1320.3000000000002</v>
      </c>
    </row>
    <row r="11" spans="1:9" ht="15.75" x14ac:dyDescent="0.25">
      <c r="A11" s="413" t="s">
        <v>180</v>
      </c>
      <c r="B11" s="182">
        <v>2</v>
      </c>
      <c r="C11" s="182">
        <v>1</v>
      </c>
      <c r="D11" s="168"/>
      <c r="E11" s="73">
        <f>((('[1]THE EDGE 800'!AA11*'[1]MARK UP FOR RETAIL'!$D$11)*'[1]MARK UP FOR RETAIL'!$D$9)*'[1]MARK UP FOR RETAIL'!$D$5)+'[1]MARK UP FOR RETAIL'!$G$5</f>
        <v>3824.82</v>
      </c>
      <c r="F11" s="73">
        <f>((('[1]THE EDGE 800'!AB11*'[1]MARK UP FOR RETAIL'!$D$11)*'[1]MARK UP FOR RETAIL'!$D$9)*'[1]MARK UP FOR RETAIL'!$D$5)+'[1]MARK UP FOR RETAIL'!$G$5</f>
        <v>4396.68</v>
      </c>
      <c r="G11" s="183"/>
      <c r="H11" s="73">
        <f>('[1]THE EDGE 800'!AD11*'[1]MARK UP FOR RETAIL'!$D$11)*'[1]MARK UP FOR RETAIL'!$D$5</f>
        <v>1302.48</v>
      </c>
      <c r="I11" s="73">
        <f>('[1]THE EDGE 800'!AE11*'[1]MARK UP FOR RETAIL'!$D$11)*'[1]MARK UP FOR RETAIL'!$D$5</f>
        <v>1433.7</v>
      </c>
    </row>
    <row r="12" spans="1:9" ht="15.75" x14ac:dyDescent="0.25">
      <c r="A12" s="413" t="s">
        <v>181</v>
      </c>
      <c r="B12" s="182">
        <v>2</v>
      </c>
      <c r="C12" s="182">
        <v>1</v>
      </c>
      <c r="D12" s="168"/>
      <c r="E12" s="73">
        <f>((('[1]THE EDGE 800'!AA12*'[1]MARK UP FOR RETAIL'!$D$11)*'[1]MARK UP FOR RETAIL'!$D$9)*'[1]MARK UP FOR RETAIL'!$D$5)+'[1]MARK UP FOR RETAIL'!$G$5</f>
        <v>4171.5</v>
      </c>
      <c r="F12" s="73">
        <f>((('[1]THE EDGE 800'!AB12*'[1]MARK UP FOR RETAIL'!$D$11)*'[1]MARK UP FOR RETAIL'!$D$9)*'[1]MARK UP FOR RETAIL'!$D$5)+'[1]MARK UP FOR RETAIL'!$G$5</f>
        <v>4793.58</v>
      </c>
      <c r="G12" s="183"/>
      <c r="H12" s="73">
        <f>('[1]THE EDGE 800'!AD12*'[1]MARK UP FOR RETAIL'!$D$11)*'[1]MARK UP FOR RETAIL'!$D$5</f>
        <v>1394.8200000000002</v>
      </c>
      <c r="I12" s="73">
        <f>('[1]THE EDGE 800'!AE12*'[1]MARK UP FOR RETAIL'!$D$11)*'[1]MARK UP FOR RETAIL'!$D$5</f>
        <v>1535.76</v>
      </c>
    </row>
    <row r="13" spans="1:9" ht="15.75" x14ac:dyDescent="0.25">
      <c r="A13" s="184" t="s">
        <v>56</v>
      </c>
      <c r="B13" s="184"/>
      <c r="C13" s="184"/>
      <c r="D13" s="184"/>
      <c r="E13" s="80">
        <f>(('[1]THE EDGE 800'!AA13*'[1]MARK UP FOR RETAIL'!$D$11)*'[1]MARK UP FOR RETAIL'!$D$9)*'[1]MARK UP FOR RETAIL'!$D$5</f>
        <v>281.88</v>
      </c>
      <c r="F13" s="82"/>
      <c r="G13" s="183"/>
      <c r="H13" s="73">
        <f>('[1]THE EDGE 800'!AD13*'[1]MARK UP FOR RETAIL'!$D$11)*'[1]MARK UP FOR RETAIL'!$D$5</f>
        <v>139.32000000000002</v>
      </c>
      <c r="I13" s="73">
        <f>('[1]THE EDGE 800'!AE13*'[1]MARK UP FOR RETAIL'!$D$11)*'[1]MARK UP FOR RETAIL'!$D$5</f>
        <v>153.9</v>
      </c>
    </row>
    <row r="16" spans="1:9" x14ac:dyDescent="0.25">
      <c r="A16" s="530"/>
      <c r="B16" s="530"/>
      <c r="C16" s="530"/>
      <c r="D16" s="530"/>
      <c r="E16" s="530"/>
      <c r="F16" s="530"/>
      <c r="G16" s="530"/>
      <c r="H16" s="530"/>
      <c r="I16" s="530"/>
    </row>
    <row r="17" spans="1:9" ht="15" customHeight="1" x14ac:dyDescent="0.25">
      <c r="A17" s="531" t="s">
        <v>192</v>
      </c>
      <c r="B17" s="531"/>
      <c r="C17" s="531"/>
      <c r="D17" s="531"/>
      <c r="E17" s="531"/>
      <c r="F17" s="531"/>
      <c r="G17" s="531"/>
      <c r="H17" s="531"/>
      <c r="I17" s="531"/>
    </row>
    <row r="18" spans="1:9" ht="15" customHeight="1" x14ac:dyDescent="0.25">
      <c r="A18" s="187"/>
      <c r="B18" s="187"/>
      <c r="C18" s="187"/>
      <c r="D18" s="187"/>
      <c r="E18" s="187"/>
      <c r="F18" s="187"/>
      <c r="G18" s="187"/>
      <c r="H18" s="187"/>
      <c r="I18" s="187"/>
    </row>
    <row r="19" spans="1:9" ht="15" customHeight="1" x14ac:dyDescent="0.25">
      <c r="A19" s="187"/>
      <c r="B19" s="187"/>
      <c r="C19" s="187"/>
      <c r="D19" s="187"/>
      <c r="E19" s="187"/>
      <c r="F19" s="187"/>
      <c r="G19" s="187"/>
      <c r="H19" s="187"/>
      <c r="I19" s="187"/>
    </row>
    <row r="20" spans="1:9" ht="20.25" x14ac:dyDescent="0.25">
      <c r="A20" s="188" t="s">
        <v>58</v>
      </c>
      <c r="B20" s="189"/>
      <c r="C20" s="189"/>
      <c r="D20" s="189"/>
      <c r="E20" s="189"/>
      <c r="F20" s="188"/>
      <c r="G20" s="190"/>
      <c r="H20" s="190"/>
      <c r="I20" s="190"/>
    </row>
    <row r="21" spans="1:9" ht="20.25" x14ac:dyDescent="0.25">
      <c r="A21" s="188" t="s">
        <v>59</v>
      </c>
      <c r="B21" s="189"/>
      <c r="C21" s="189"/>
      <c r="D21" s="189"/>
      <c r="E21" s="189"/>
      <c r="F21" s="188"/>
      <c r="G21" s="190"/>
      <c r="H21" s="190"/>
      <c r="I21" s="190"/>
    </row>
    <row r="22" spans="1:9" ht="20.25" x14ac:dyDescent="0.25">
      <c r="A22" s="191" t="s">
        <v>193</v>
      </c>
      <c r="B22" s="189"/>
      <c r="C22" s="189"/>
      <c r="D22" s="189"/>
      <c r="E22" s="189"/>
      <c r="F22" s="188"/>
      <c r="G22" s="190"/>
      <c r="H22" s="190"/>
      <c r="I22" s="190"/>
    </row>
    <row r="23" spans="1:9" ht="20.25" x14ac:dyDescent="0.25">
      <c r="A23" s="191" t="s">
        <v>194</v>
      </c>
      <c r="B23" s="189"/>
      <c r="C23" s="189"/>
      <c r="D23" s="189"/>
      <c r="E23" s="189"/>
      <c r="F23" s="188"/>
      <c r="G23" s="190"/>
      <c r="H23" s="190"/>
      <c r="I23" s="190"/>
    </row>
    <row r="24" spans="1:9" ht="15.75" x14ac:dyDescent="0.25">
      <c r="A24" s="191" t="s">
        <v>61</v>
      </c>
      <c r="B24" s="192"/>
      <c r="C24" s="192"/>
      <c r="D24" s="193"/>
      <c r="E24" s="193"/>
      <c r="F24" s="191"/>
      <c r="G24" s="176"/>
      <c r="H24" s="176"/>
      <c r="I24" s="176"/>
    </row>
    <row r="25" spans="1:9" ht="15.75" x14ac:dyDescent="0.25">
      <c r="A25" s="191" t="s">
        <v>515</v>
      </c>
      <c r="B25" s="192"/>
      <c r="C25" s="192"/>
      <c r="D25" s="193"/>
      <c r="E25" s="193"/>
      <c r="F25" s="191"/>
      <c r="G25" s="176"/>
      <c r="H25" s="176"/>
      <c r="I25" s="176"/>
    </row>
    <row r="26" spans="1:9" ht="15.75" x14ac:dyDescent="0.25">
      <c r="A26" s="191" t="s">
        <v>62</v>
      </c>
      <c r="B26" s="192"/>
      <c r="C26" s="192"/>
      <c r="D26" s="193"/>
      <c r="E26" s="193"/>
      <c r="F26" s="191"/>
      <c r="G26" s="176"/>
      <c r="H26" s="176"/>
      <c r="I26" s="176"/>
    </row>
    <row r="27" spans="1:9" ht="15.75" x14ac:dyDescent="0.25">
      <c r="A27" s="191" t="s">
        <v>63</v>
      </c>
    </row>
    <row r="28" spans="1:9" ht="15.75" x14ac:dyDescent="0.25">
      <c r="A28" s="191" t="s">
        <v>64</v>
      </c>
    </row>
    <row r="31" spans="1:9" x14ac:dyDescent="0.25">
      <c r="A31" s="532" t="s">
        <v>516</v>
      </c>
      <c r="B31" s="532"/>
      <c r="C31" s="532"/>
      <c r="D31" s="532"/>
      <c r="E31" s="532"/>
      <c r="F31" s="532"/>
      <c r="G31" s="532"/>
      <c r="H31" s="532"/>
      <c r="I31" s="532"/>
    </row>
    <row r="32" spans="1:9" x14ac:dyDescent="0.25">
      <c r="A32" s="532"/>
      <c r="B32" s="532"/>
      <c r="C32" s="532"/>
      <c r="D32" s="532"/>
      <c r="E32" s="532"/>
      <c r="F32" s="532"/>
      <c r="G32" s="532"/>
      <c r="H32" s="532"/>
      <c r="I32" s="532"/>
    </row>
    <row r="33" spans="1:9" x14ac:dyDescent="0.25">
      <c r="A33" s="532"/>
      <c r="B33" s="532"/>
      <c r="C33" s="532"/>
      <c r="D33" s="532"/>
      <c r="E33" s="532"/>
      <c r="F33" s="532"/>
      <c r="G33" s="532"/>
      <c r="H33" s="532"/>
      <c r="I33" s="532"/>
    </row>
  </sheetData>
  <mergeCells count="10">
    <mergeCell ref="A31:I33"/>
    <mergeCell ref="A17:I19"/>
    <mergeCell ref="A1:I1"/>
    <mergeCell ref="A2:D4"/>
    <mergeCell ref="E3:G4"/>
    <mergeCell ref="H3:I4"/>
    <mergeCell ref="G5:G13"/>
    <mergeCell ref="D6:D12"/>
    <mergeCell ref="A13:D13"/>
    <mergeCell ref="E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L42"/>
    </sheetView>
  </sheetViews>
  <sheetFormatPr defaultRowHeight="15" x14ac:dyDescent="0.25"/>
  <cols>
    <col min="7" max="7" width="10.7109375" customWidth="1"/>
  </cols>
  <sheetData>
    <row r="1" spans="1:12" ht="45.75" x14ac:dyDescent="0.25">
      <c r="A1" s="154" t="s">
        <v>46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2" ht="33.75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5" customHeight="1" x14ac:dyDescent="0.25">
      <c r="A3" s="48" t="s">
        <v>1</v>
      </c>
      <c r="B3" s="48"/>
      <c r="C3" s="48"/>
      <c r="D3" s="48"/>
      <c r="E3" s="49"/>
      <c r="F3" s="49"/>
      <c r="G3" s="49"/>
      <c r="H3" s="49"/>
      <c r="I3" s="49"/>
      <c r="J3" s="49"/>
      <c r="K3" s="49"/>
      <c r="L3" s="49"/>
    </row>
    <row r="4" spans="1:12" ht="15" customHeight="1" x14ac:dyDescent="0.25">
      <c r="A4" s="48"/>
      <c r="B4" s="48"/>
      <c r="C4" s="48"/>
      <c r="D4" s="48"/>
      <c r="E4" s="50" t="s">
        <v>2</v>
      </c>
      <c r="F4" s="51"/>
      <c r="G4" s="52"/>
      <c r="H4" s="53"/>
      <c r="I4" s="53"/>
      <c r="J4" s="53"/>
      <c r="K4" s="54" t="s">
        <v>3</v>
      </c>
      <c r="L4" s="54"/>
    </row>
    <row r="5" spans="1:12" ht="15" customHeight="1" x14ac:dyDescent="0.25">
      <c r="A5" s="55"/>
      <c r="B5" s="55"/>
      <c r="C5" s="55"/>
      <c r="D5" s="55"/>
      <c r="E5" s="56"/>
      <c r="F5" s="57"/>
      <c r="G5" s="58"/>
      <c r="H5" s="53"/>
      <c r="I5" s="53"/>
      <c r="J5" s="53"/>
      <c r="K5" s="59"/>
      <c r="L5" s="59"/>
    </row>
    <row r="6" spans="1:12" ht="51" x14ac:dyDescent="0.25">
      <c r="A6" s="60" t="s">
        <v>4</v>
      </c>
      <c r="B6" s="61" t="s">
        <v>5</v>
      </c>
      <c r="C6" s="62"/>
      <c r="D6" s="63" t="s">
        <v>6</v>
      </c>
      <c r="E6" s="63" t="s">
        <v>7</v>
      </c>
      <c r="F6" s="63" t="s">
        <v>8</v>
      </c>
      <c r="G6" s="63" t="s">
        <v>9</v>
      </c>
      <c r="H6" s="63" t="s">
        <v>10</v>
      </c>
      <c r="I6" s="64" t="s">
        <v>47</v>
      </c>
      <c r="J6" s="65"/>
      <c r="K6" s="66" t="s">
        <v>12</v>
      </c>
      <c r="L6" s="66" t="s">
        <v>13</v>
      </c>
    </row>
    <row r="7" spans="1:12" ht="29.25" x14ac:dyDescent="0.25">
      <c r="A7" s="67" t="s">
        <v>514</v>
      </c>
      <c r="B7" s="68">
        <v>0</v>
      </c>
      <c r="C7" s="69"/>
      <c r="D7" s="70" t="s">
        <v>14</v>
      </c>
      <c r="E7" s="71">
        <f>((([1]MAXIM!AF7*'[1]MARK UP FOR RETAIL'!$D$11)*'[1]MARK UP FOR RETAIL'!$D$9)*'[1]MARK UP FOR RETAIL'!$D$5)+'[1]MARK UP FOR RETAIL'!$G$5</f>
        <v>528.12</v>
      </c>
      <c r="F7" s="71">
        <f>((([1]MAXIM!AG7*'[1]MARK UP FOR RETAIL'!$D$11)*'[1]MARK UP FOR RETAIL'!$D$9)*'[1]MARK UP FOR RETAIL'!$D$5)+'[1]MARK UP FOR RETAIL'!$G$5</f>
        <v>704.7</v>
      </c>
      <c r="G7" s="71">
        <f>((([1]MAXIM!AH7*'[1]MARK UP FOR RETAIL'!$D$11)*'[1]MARK UP FOR RETAIL'!$D$9)*'[1]MARK UP FOR RETAIL'!$D$5)+'[1]MARK UP FOR RETAIL'!$G$5</f>
        <v>771.12</v>
      </c>
      <c r="H7" s="71">
        <f>(([1]MAXIM!AI7*'[1]MARK UP FOR RETAIL'!$D$10)*'[1]MARK UP FOR RETAIL'!$D$11)*'[1]MARK UP FOR RETAIL'!$D$7</f>
        <v>102.06</v>
      </c>
      <c r="I7" s="71">
        <f>([1]MAXIM!AJ7*'[1]MARK UP FOR RETAIL'!$D$11)*'[1]MARK UP FOR RETAIL'!$D$5</f>
        <v>102.06</v>
      </c>
      <c r="J7" s="72"/>
      <c r="K7" s="71">
        <f>([1]MAXIM!AL7*'[1]MARK UP FOR RETAIL'!$D$11)*'[1]MARK UP FOR RETAIL'!$D$5</f>
        <v>241.38</v>
      </c>
      <c r="L7" s="71">
        <f>([1]MAXIM!AM7*'[1]MARK UP FOR RETAIL'!$D$11)*'[1]MARK UP FOR RETAIL'!$D$5</f>
        <v>268.92</v>
      </c>
    </row>
    <row r="8" spans="1:12" ht="15.75" x14ac:dyDescent="0.25">
      <c r="A8" s="67" t="s">
        <v>15</v>
      </c>
      <c r="B8" s="68">
        <v>1</v>
      </c>
      <c r="C8" s="69"/>
      <c r="D8" s="74"/>
      <c r="E8" s="71">
        <f>((([1]MAXIM!AF8*'[1]MARK UP FOR RETAIL'!$D$11)*'[1]MARK UP FOR RETAIL'!$D$9)*'[1]MARK UP FOR RETAIL'!$D$5)+'[1]MARK UP FOR RETAIL'!$G$5</f>
        <v>573.48</v>
      </c>
      <c r="F8" s="71">
        <f>((([1]MAXIM!AG8*'[1]MARK UP FOR RETAIL'!$D$11)*'[1]MARK UP FOR RETAIL'!$D$9)*'[1]MARK UP FOR RETAIL'!$D$5)+'[1]MARK UP FOR RETAIL'!$G$5</f>
        <v>761.40000000000009</v>
      </c>
      <c r="G8" s="71">
        <f>((([1]MAXIM!AH8*'[1]MARK UP FOR RETAIL'!$D$11)*'[1]MARK UP FOR RETAIL'!$D$9)*'[1]MARK UP FOR RETAIL'!$D$5)+'[1]MARK UP FOR RETAIL'!$G$5</f>
        <v>881.28</v>
      </c>
      <c r="H8" s="71">
        <f>(([1]MAXIM!AI8*'[1]MARK UP FOR RETAIL'!$D$10)*'[1]MARK UP FOR RETAIL'!$D$11)*'[1]MARK UP FOR RETAIL'!$D$7</f>
        <v>124.74</v>
      </c>
      <c r="I8" s="71">
        <f>([1]MAXIM!AJ8*'[1]MARK UP FOR RETAIL'!$D$11)*'[1]MARK UP FOR RETAIL'!$D$5</f>
        <v>238.14000000000001</v>
      </c>
      <c r="J8" s="72"/>
      <c r="K8" s="71">
        <f>([1]MAXIM!AL8*'[1]MARK UP FOR RETAIL'!$D$11)*'[1]MARK UP FOR RETAIL'!$D$5</f>
        <v>286.74</v>
      </c>
      <c r="L8" s="71">
        <f>([1]MAXIM!AM8*'[1]MARK UP FOR RETAIL'!$D$11)*'[1]MARK UP FOR RETAIL'!$D$5</f>
        <v>319.14</v>
      </c>
    </row>
    <row r="9" spans="1:12" ht="15.75" x14ac:dyDescent="0.25">
      <c r="A9" s="67" t="s">
        <v>16</v>
      </c>
      <c r="B9" s="68">
        <v>1</v>
      </c>
      <c r="C9" s="69"/>
      <c r="D9" s="74"/>
      <c r="E9" s="71">
        <f>((([1]MAXIM!AF9*'[1]MARK UP FOR RETAIL'!$D$11)*'[1]MARK UP FOR RETAIL'!$D$9)*'[1]MARK UP FOR RETAIL'!$D$5)+'[1]MARK UP FOR RETAIL'!$G$5</f>
        <v>613.98</v>
      </c>
      <c r="F9" s="71">
        <f>((([1]MAXIM!AG9*'[1]MARK UP FOR RETAIL'!$D$11)*'[1]MARK UP FOR RETAIL'!$D$9)*'[1]MARK UP FOR RETAIL'!$D$5)+'[1]MARK UP FOR RETAIL'!$G$5</f>
        <v>816.48</v>
      </c>
      <c r="G9" s="71">
        <f>((([1]MAXIM!AH9*'[1]MARK UP FOR RETAIL'!$D$11)*'[1]MARK UP FOR RETAIL'!$D$9)*'[1]MARK UP FOR RETAIL'!$D$5)+'[1]MARK UP FOR RETAIL'!$G$5</f>
        <v>1023.84</v>
      </c>
      <c r="H9" s="71">
        <f>(([1]MAXIM!AI9*'[1]MARK UP FOR RETAIL'!$D$10)*'[1]MARK UP FOR RETAIL'!$D$11)*'[1]MARK UP FOR RETAIL'!$D$7</f>
        <v>144.18</v>
      </c>
      <c r="I9" s="71">
        <f>([1]MAXIM!AJ9*'[1]MARK UP FOR RETAIL'!$D$11)*'[1]MARK UP FOR RETAIL'!$D$5</f>
        <v>301.32</v>
      </c>
      <c r="J9" s="72"/>
      <c r="K9" s="71">
        <f>([1]MAXIM!AL9*'[1]MARK UP FOR RETAIL'!$D$11)*'[1]MARK UP FOR RETAIL'!$D$5</f>
        <v>325.62</v>
      </c>
      <c r="L9" s="71">
        <f>([1]MAXIM!AM9*'[1]MARK UP FOR RETAIL'!$D$11)*'[1]MARK UP FOR RETAIL'!$D$5</f>
        <v>359.64</v>
      </c>
    </row>
    <row r="10" spans="1:12" ht="15.75" x14ac:dyDescent="0.25">
      <c r="A10" s="67" t="s">
        <v>17</v>
      </c>
      <c r="B10" s="68">
        <v>1</v>
      </c>
      <c r="C10" s="69"/>
      <c r="D10" s="74"/>
      <c r="E10" s="71">
        <f>((([1]MAXIM!AF10*'[1]MARK UP FOR RETAIL'!$D$11)*'[1]MARK UP FOR RETAIL'!$D$9)*'[1]MARK UP FOR RETAIL'!$D$5)+'[1]MARK UP FOR RETAIL'!$G$5</f>
        <v>691.74</v>
      </c>
      <c r="F10" s="71">
        <f>((([1]MAXIM!AG10*'[1]MARK UP FOR RETAIL'!$D$11)*'[1]MARK UP FOR RETAIL'!$D$9)*'[1]MARK UP FOR RETAIL'!$D$5)+'[1]MARK UP FOR RETAIL'!$G$5</f>
        <v>921.78</v>
      </c>
      <c r="G10" s="71">
        <f>((([1]MAXIM!AH10*'[1]MARK UP FOR RETAIL'!$D$11)*'[1]MARK UP FOR RETAIL'!$D$9)*'[1]MARK UP FOR RETAIL'!$D$5)+'[1]MARK UP FOR RETAIL'!$G$5</f>
        <v>1151.82</v>
      </c>
      <c r="H10" s="71">
        <f>(([1]MAXIM!AI10*'[1]MARK UP FOR RETAIL'!$D$10)*'[1]MARK UP FOR RETAIL'!$D$11)*'[1]MARK UP FOR RETAIL'!$D$7</f>
        <v>160.38</v>
      </c>
      <c r="I10" s="71">
        <f>([1]MAXIM!AJ10*'[1]MARK UP FOR RETAIL'!$D$11)*'[1]MARK UP FOR RETAIL'!$D$5</f>
        <v>366.12</v>
      </c>
      <c r="J10" s="72"/>
      <c r="K10" s="71">
        <f>([1]MAXIM!AL10*'[1]MARK UP FOR RETAIL'!$D$11)*'[1]MARK UP FOR RETAIL'!$D$5</f>
        <v>366.12</v>
      </c>
      <c r="L10" s="71">
        <f>([1]MAXIM!AM10*'[1]MARK UP FOR RETAIL'!$D$11)*'[1]MARK UP FOR RETAIL'!$D$5</f>
        <v>406.62</v>
      </c>
    </row>
    <row r="11" spans="1:12" ht="15.75" x14ac:dyDescent="0.25">
      <c r="A11" s="67" t="s">
        <v>18</v>
      </c>
      <c r="B11" s="68">
        <v>2</v>
      </c>
      <c r="C11" s="69"/>
      <c r="D11" s="74"/>
      <c r="E11" s="71">
        <f>((([1]MAXIM!AF11*'[1]MARK UP FOR RETAIL'!$D$11)*'[1]MARK UP FOR RETAIL'!$D$9)*'[1]MARK UP FOR RETAIL'!$D$5)+'[1]MARK UP FOR RETAIL'!$G$5</f>
        <v>844.02</v>
      </c>
      <c r="F11" s="71">
        <f>((([1]MAXIM!AG11*'[1]MARK UP FOR RETAIL'!$D$11)*'[1]MARK UP FOR RETAIL'!$D$9)*'[1]MARK UP FOR RETAIL'!$D$5)+'[1]MARK UP FOR RETAIL'!$G$5</f>
        <v>1087.02</v>
      </c>
      <c r="G11" s="71">
        <f>((([1]MAXIM!AH11*'[1]MARK UP FOR RETAIL'!$D$11)*'[1]MARK UP FOR RETAIL'!$D$9)*'[1]MARK UP FOR RETAIL'!$D$5)+'[1]MARK UP FOR RETAIL'!$G$5</f>
        <v>1391.58</v>
      </c>
      <c r="H11" s="71">
        <f>(([1]MAXIM!AI11*'[1]MARK UP FOR RETAIL'!$D$10)*'[1]MARK UP FOR RETAIL'!$D$11)*'[1]MARK UP FOR RETAIL'!$D$7</f>
        <v>176.57999999999998</v>
      </c>
      <c r="I11" s="71">
        <f>([1]MAXIM!AJ11*'[1]MARK UP FOR RETAIL'!$D$11)*'[1]MARK UP FOR RETAIL'!$D$5</f>
        <v>430.92</v>
      </c>
      <c r="J11" s="72"/>
      <c r="K11" s="71">
        <f>([1]MAXIM!AL11*'[1]MARK UP FOR RETAIL'!$D$11)*'[1]MARK UP FOR RETAIL'!$D$5</f>
        <v>531.36</v>
      </c>
      <c r="L11" s="71">
        <f>([1]MAXIM!AM11*'[1]MARK UP FOR RETAIL'!$D$11)*'[1]MARK UP FOR RETAIL'!$D$5</f>
        <v>589.68000000000006</v>
      </c>
    </row>
    <row r="12" spans="1:12" ht="15.75" x14ac:dyDescent="0.25">
      <c r="A12" s="67" t="s">
        <v>19</v>
      </c>
      <c r="B12" s="68">
        <v>2</v>
      </c>
      <c r="C12" s="69"/>
      <c r="D12" s="74"/>
      <c r="E12" s="71">
        <f>((([1]MAXIM!AF12*'[1]MARK UP FOR RETAIL'!$D$11)*'[1]MARK UP FOR RETAIL'!$D$9)*'[1]MARK UP FOR RETAIL'!$D$5)+'[1]MARK UP FOR RETAIL'!$G$5</f>
        <v>1001.1600000000001</v>
      </c>
      <c r="F12" s="71">
        <f>((([1]MAXIM!AG12*'[1]MARK UP FOR RETAIL'!$D$11)*'[1]MARK UP FOR RETAIL'!$D$9)*'[1]MARK UP FOR RETAIL'!$D$5)+'[1]MARK UP FOR RETAIL'!$G$5</f>
        <v>1283.04</v>
      </c>
      <c r="G12" s="71">
        <f>((([1]MAXIM!AH12*'[1]MARK UP FOR RETAIL'!$D$11)*'[1]MARK UP FOR RETAIL'!$D$9)*'[1]MARK UP FOR RETAIL'!$D$5)+'[1]MARK UP FOR RETAIL'!$G$5</f>
        <v>1626.48</v>
      </c>
      <c r="H12" s="71">
        <f>(([1]MAXIM!AI12*'[1]MARK UP FOR RETAIL'!$D$10)*'[1]MARK UP FOR RETAIL'!$D$11)*'[1]MARK UP FOR RETAIL'!$D$7</f>
        <v>191.16</v>
      </c>
      <c r="I12" s="71">
        <f>([1]MAXIM!AJ12*'[1]MARK UP FOR RETAIL'!$D$11)*'[1]MARK UP FOR RETAIL'!$D$5</f>
        <v>492.48000000000008</v>
      </c>
      <c r="J12" s="72"/>
      <c r="K12" s="71">
        <f>([1]MAXIM!AL12*'[1]MARK UP FOR RETAIL'!$D$11)*'[1]MARK UP FOR RETAIL'!$D$5</f>
        <v>662.57999999999993</v>
      </c>
      <c r="L12" s="71">
        <f>([1]MAXIM!AM12*'[1]MARK UP FOR RETAIL'!$D$11)*'[1]MARK UP FOR RETAIL'!$D$5</f>
        <v>737.1</v>
      </c>
    </row>
    <row r="13" spans="1:12" ht="15.75" x14ac:dyDescent="0.25">
      <c r="A13" s="67" t="s">
        <v>20</v>
      </c>
      <c r="B13" s="68">
        <v>3</v>
      </c>
      <c r="C13" s="69"/>
      <c r="D13" s="74"/>
      <c r="E13" s="71">
        <f>((([1]MAXIM!AF13*'[1]MARK UP FOR RETAIL'!$D$11)*'[1]MARK UP FOR RETAIL'!$D$9)*'[1]MARK UP FOR RETAIL'!$D$5)+'[1]MARK UP FOR RETAIL'!$G$5</f>
        <v>1125.9000000000001</v>
      </c>
      <c r="F13" s="71">
        <f>((([1]MAXIM!AG13*'[1]MARK UP FOR RETAIL'!$D$11)*'[1]MARK UP FOR RETAIL'!$D$9)*'[1]MARK UP FOR RETAIL'!$D$5)+'[1]MARK UP FOR RETAIL'!$G$5</f>
        <v>1475.8200000000002</v>
      </c>
      <c r="G13" s="71">
        <f>((([1]MAXIM!AH13*'[1]MARK UP FOR RETAIL'!$D$11)*'[1]MARK UP FOR RETAIL'!$D$9)*'[1]MARK UP FOR RETAIL'!$D$5)+'[1]MARK UP FOR RETAIL'!$G$5</f>
        <v>1812.78</v>
      </c>
      <c r="H13" s="71">
        <f>(([1]MAXIM!AI13*'[1]MARK UP FOR RETAIL'!$D$10)*'[1]MARK UP FOR RETAIL'!$D$11)*'[1]MARK UP FOR RETAIL'!$D$7</f>
        <v>207.36</v>
      </c>
      <c r="I13" s="71">
        <f>([1]MAXIM!AJ13*'[1]MARK UP FOR RETAIL'!$D$11)*'[1]MARK UP FOR RETAIL'!$D$5</f>
        <v>557.28000000000009</v>
      </c>
      <c r="J13" s="72"/>
      <c r="K13" s="71">
        <f>([1]MAXIM!AL13*'[1]MARK UP FOR RETAIL'!$D$11)*'[1]MARK UP FOR RETAIL'!$D$5</f>
        <v>813.24</v>
      </c>
      <c r="L13" s="71">
        <f>([1]MAXIM!AM13*'[1]MARK UP FOR RETAIL'!$D$11)*'[1]MARK UP FOR RETAIL'!$D$5</f>
        <v>902.34</v>
      </c>
    </row>
    <row r="14" spans="1:12" ht="15.75" x14ac:dyDescent="0.25">
      <c r="A14" s="67" t="s">
        <v>21</v>
      </c>
      <c r="B14" s="68">
        <v>3</v>
      </c>
      <c r="C14" s="69"/>
      <c r="D14" s="74"/>
      <c r="E14" s="71">
        <f>((([1]MAXIM!AF14*'[1]MARK UP FOR RETAIL'!$D$11)*'[1]MARK UP FOR RETAIL'!$D$9)*'[1]MARK UP FOR RETAIL'!$D$5)+'[1]MARK UP FOR RETAIL'!$G$5</f>
        <v>1294.3800000000001</v>
      </c>
      <c r="F14" s="71">
        <f>((([1]MAXIM!AG14*'[1]MARK UP FOR RETAIL'!$D$11)*'[1]MARK UP FOR RETAIL'!$D$9)*'[1]MARK UP FOR RETAIL'!$D$5)+'[1]MARK UP FOR RETAIL'!$G$5</f>
        <v>1681.56</v>
      </c>
      <c r="G14" s="71">
        <f>((([1]MAXIM!AH14*'[1]MARK UP FOR RETAIL'!$D$11)*'[1]MARK UP FOR RETAIL'!$D$9)*'[1]MARK UP FOR RETAIL'!$D$5)+'[1]MARK UP FOR RETAIL'!$G$5</f>
        <v>2067.1200000000003</v>
      </c>
      <c r="H14" s="71">
        <f>(([1]MAXIM!AI14*'[1]MARK UP FOR RETAIL'!$D$10)*'[1]MARK UP FOR RETAIL'!$D$11)*'[1]MARK UP FOR RETAIL'!$D$7</f>
        <v>228.42</v>
      </c>
      <c r="I14" s="71">
        <f>([1]MAXIM!AJ14*'[1]MARK UP FOR RETAIL'!$D$11)*'[1]MARK UP FOR RETAIL'!$D$5</f>
        <v>622.07999999999993</v>
      </c>
      <c r="J14" s="72"/>
      <c r="K14" s="71">
        <f>([1]MAXIM!AL14*'[1]MARK UP FOR RETAIL'!$D$11)*'[1]MARK UP FOR RETAIL'!$D$5</f>
        <v>962.28</v>
      </c>
      <c r="L14" s="71">
        <f>([1]MAXIM!AM14*'[1]MARK UP FOR RETAIL'!$D$11)*'[1]MARK UP FOR RETAIL'!$D$5</f>
        <v>1070.82</v>
      </c>
    </row>
    <row r="15" spans="1:12" ht="15.75" x14ac:dyDescent="0.25">
      <c r="A15" s="67" t="s">
        <v>22</v>
      </c>
      <c r="B15" s="68">
        <v>4</v>
      </c>
      <c r="C15" s="69"/>
      <c r="D15" s="74"/>
      <c r="E15" s="71">
        <f>((([1]MAXIM!AF15*'[1]MARK UP FOR RETAIL'!$D$11)*'[1]MARK UP FOR RETAIL'!$D$9)*'[1]MARK UP FOR RETAIL'!$D$5)+'[1]MARK UP FOR RETAIL'!$G$5</f>
        <v>1493.6399999999999</v>
      </c>
      <c r="F15" s="71">
        <f>((([1]MAXIM!AG15*'[1]MARK UP FOR RETAIL'!$D$11)*'[1]MARK UP FOR RETAIL'!$D$9)*'[1]MARK UP FOR RETAIL'!$D$5)+'[1]MARK UP FOR RETAIL'!$G$5</f>
        <v>1927.8000000000002</v>
      </c>
      <c r="G15" s="71">
        <f>((([1]MAXIM!AH15*'[1]MARK UP FOR RETAIL'!$D$11)*'[1]MARK UP FOR RETAIL'!$D$9)*'[1]MARK UP FOR RETAIL'!$D$5)+'[1]MARK UP FOR RETAIL'!$G$5</f>
        <v>2337.66</v>
      </c>
      <c r="H15" s="71">
        <f>(([1]MAXIM!AI15*'[1]MARK UP FOR RETAIL'!$D$10)*'[1]MARK UP FOR RETAIL'!$D$11)*'[1]MARK UP FOR RETAIL'!$D$7</f>
        <v>241.38</v>
      </c>
      <c r="I15" s="71">
        <f>([1]MAXIM!AJ15*'[1]MARK UP FOR RETAIL'!$D$11)*'[1]MARK UP FOR RETAIL'!$D$5</f>
        <v>685.26</v>
      </c>
      <c r="J15" s="72"/>
      <c r="K15" s="71">
        <f>([1]MAXIM!AL15*'[1]MARK UP FOR RETAIL'!$D$11)*'[1]MARK UP FOR RETAIL'!$D$5</f>
        <v>1151.82</v>
      </c>
      <c r="L15" s="71">
        <f>([1]MAXIM!AM15*'[1]MARK UP FOR RETAIL'!$D$11)*'[1]MARK UP FOR RETAIL'!$D$5</f>
        <v>1279.8000000000002</v>
      </c>
    </row>
    <row r="16" spans="1:12" ht="15.75" x14ac:dyDescent="0.25">
      <c r="A16" s="75" t="s">
        <v>23</v>
      </c>
      <c r="B16" s="157">
        <v>4</v>
      </c>
      <c r="C16" s="158"/>
      <c r="D16" s="74"/>
      <c r="E16" s="71">
        <f>((([1]MAXIM!AF16*'[1]MARK UP FOR RETAIL'!$D$11)*'[1]MARK UP FOR RETAIL'!$D$9)*'[1]MARK UP FOR RETAIL'!$D$5)+'[1]MARK UP FOR RETAIL'!$G$5</f>
        <v>1684.8000000000002</v>
      </c>
      <c r="F16" s="71">
        <f>((([1]MAXIM!AG16*'[1]MARK UP FOR RETAIL'!$D$11)*'[1]MARK UP FOR RETAIL'!$D$9)*'[1]MARK UP FOR RETAIL'!$D$5)+'[1]MARK UP FOR RETAIL'!$G$5</f>
        <v>2157.84</v>
      </c>
      <c r="G16" s="71">
        <f>((([1]MAXIM!AH16*'[1]MARK UP FOR RETAIL'!$D$11)*'[1]MARK UP FOR RETAIL'!$D$9)*'[1]MARK UP FOR RETAIL'!$D$5)+'[1]MARK UP FOR RETAIL'!$G$5</f>
        <v>2608.2000000000003</v>
      </c>
      <c r="H16" s="71">
        <f>(([1]MAXIM!AI16*'[1]MARK UP FOR RETAIL'!$D$10)*'[1]MARK UP FOR RETAIL'!$D$11)*'[1]MARK UP FOR RETAIL'!$D$7</f>
        <v>257.58</v>
      </c>
      <c r="I16" s="71">
        <f>([1]MAXIM!AJ16*'[1]MARK UP FOR RETAIL'!$D$11)*'[1]MARK UP FOR RETAIL'!$D$5</f>
        <v>748.44</v>
      </c>
      <c r="J16" s="72"/>
      <c r="K16" s="71">
        <f>([1]MAXIM!AL16*'[1]MARK UP FOR RETAIL'!$D$11)*'[1]MARK UP FOR RETAIL'!$D$5</f>
        <v>1333.26</v>
      </c>
      <c r="L16" s="71">
        <f>([1]MAXIM!AM16*'[1]MARK UP FOR RETAIL'!$D$11)*'[1]MARK UP FOR RETAIL'!$D$5</f>
        <v>1482.3000000000002</v>
      </c>
    </row>
    <row r="17" spans="1:12" ht="15.75" x14ac:dyDescent="0.25">
      <c r="A17" s="77" t="s">
        <v>24</v>
      </c>
      <c r="B17" s="78"/>
      <c r="C17" s="78"/>
      <c r="D17" s="79"/>
      <c r="E17" s="80">
        <f>(([1]MAXIM!AF17*'[1]MARK UP FOR RETAIL'!$D$9)*'[1]MARK UP FOR RETAIL'!$D$11)*'[1]MARK UP FOR RETAIL'!$D$5</f>
        <v>152.28</v>
      </c>
      <c r="F17" s="81"/>
      <c r="G17" s="82"/>
      <c r="H17" s="71">
        <f>(([1]MAXIM!AI17*'[1]MARK UP FOR RETAIL'!$D$10)*'[1]MARK UP FOR RETAIL'!$D$11)*'[1]MARK UP FOR RETAIL'!$D$7</f>
        <v>30.780000000000005</v>
      </c>
      <c r="I17" s="159" t="s">
        <v>25</v>
      </c>
      <c r="J17" s="72"/>
      <c r="K17" s="71">
        <f>([1]MAXIM!AL17*'[1]MARK UP FOR RETAIL'!$D$11)*'[1]MARK UP FOR RETAIL'!$D$5</f>
        <v>74.52</v>
      </c>
      <c r="L17" s="71">
        <f>([1]MAXIM!AM17*'[1]MARK UP FOR RETAIL'!$D$11)*'[1]MARK UP FOR RETAIL'!$D$5</f>
        <v>81</v>
      </c>
    </row>
    <row r="18" spans="1:12" ht="15.75" x14ac:dyDescent="0.25">
      <c r="A18" s="77" t="s">
        <v>26</v>
      </c>
      <c r="B18" s="78"/>
      <c r="C18" s="78"/>
      <c r="D18" s="79"/>
      <c r="E18" s="80">
        <f>([1]MAXIM!AF18*'[1]MARK UP FOR RETAIL'!$D$11)*'[1]MARK UP FOR RETAIL'!$D$7</f>
        <v>24.3</v>
      </c>
      <c r="F18" s="81"/>
      <c r="G18" s="82"/>
      <c r="H18" s="71"/>
      <c r="I18" s="159" t="s">
        <v>25</v>
      </c>
      <c r="J18" s="72"/>
      <c r="K18" s="71">
        <f>([1]MAXIM!AL18*'[1]MARK UP FOR RETAIL'!$D$11)*'[1]MARK UP FOR RETAIL'!$D$5</f>
        <v>17.82</v>
      </c>
      <c r="L18" s="71">
        <f>([1]MAXIM!AM18*'[1]MARK UP FOR RETAIL'!$D$11)*'[1]MARK UP FOR RETAIL'!$D$5</f>
        <v>19.439999999999998</v>
      </c>
    </row>
    <row r="19" spans="1:12" ht="15.75" x14ac:dyDescent="0.25">
      <c r="A19" s="83" t="s">
        <v>27</v>
      </c>
      <c r="B19" s="84"/>
      <c r="C19" s="84"/>
      <c r="D19" s="85"/>
      <c r="E19" s="86">
        <f>(([1]MAXIM!AF19*'[1]MARK UP FOR RETAIL'!$D$9)*'[1]MARK UP FOR RETAIL'!$D$11)*'[1]MARK UP FOR RETAIL'!$D$5</f>
        <v>-45.360000000000007</v>
      </c>
      <c r="F19" s="86">
        <f>(([1]MAXIM!AG19*'[1]MARK UP FOR RETAIL'!$D$9)*'[1]MARK UP FOR RETAIL'!$D$11)*'[1]MARK UP FOR RETAIL'!$D$5</f>
        <v>-77.759999999999991</v>
      </c>
      <c r="G19" s="86">
        <f>(([1]MAXIM!AH19*'[1]MARK UP FOR RETAIL'!$D$9)*'[1]MARK UP FOR RETAIL'!$D$11)*'[1]MARK UP FOR RETAIL'!$D$5</f>
        <v>-103.68</v>
      </c>
      <c r="H19" s="86">
        <f>(([1]MAXIM!AI19*'[1]MARK UP FOR RETAIL'!$D$10)*'[1]MARK UP FOR RETAIL'!$D$11)*'[1]MARK UP FOR RETAIL'!$D$7</f>
        <v>-17.82</v>
      </c>
      <c r="I19" s="87"/>
      <c r="J19" s="88"/>
      <c r="K19" s="86">
        <f>([1]MAXIM!AL19*'[1]MARK UP FOR RETAIL'!$D$11)*'[1]MARK UP FOR RETAIL'!$D$5</f>
        <v>-53.460000000000008</v>
      </c>
      <c r="L19" s="86">
        <f>([1]MAXIM!AM19*'[1]MARK UP FOR RETAIL'!$D$11)*'[1]MARK UP FOR RETAIL'!$D$5</f>
        <v>-56.7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customHeight="1" x14ac:dyDescent="0.25">
      <c r="A24" s="91" t="s">
        <v>48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3"/>
    </row>
    <row r="25" spans="1:12" ht="15" customHeight="1" x14ac:dyDescent="0.2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6"/>
    </row>
    <row r="26" spans="1:12" ht="20.25" x14ac:dyDescent="0.25">
      <c r="A26" s="103" t="s">
        <v>29</v>
      </c>
      <c r="B26" s="104"/>
      <c r="C26" s="104"/>
      <c r="D26" s="104"/>
      <c r="E26" s="104"/>
      <c r="F26" s="99"/>
      <c r="G26" s="112"/>
      <c r="H26" s="101" t="s">
        <v>30</v>
      </c>
      <c r="I26" s="101"/>
      <c r="J26" s="101"/>
      <c r="K26" s="101"/>
      <c r="L26" s="102"/>
    </row>
    <row r="27" spans="1:12" ht="20.25" x14ac:dyDescent="0.25">
      <c r="A27" s="103"/>
      <c r="B27" s="104"/>
      <c r="C27" s="104"/>
      <c r="D27" s="104"/>
      <c r="E27" s="104"/>
      <c r="F27" s="99"/>
      <c r="G27" s="105"/>
      <c r="H27" s="106"/>
      <c r="I27" s="106"/>
      <c r="J27" s="106"/>
      <c r="K27" s="106"/>
      <c r="L27" s="107"/>
    </row>
    <row r="28" spans="1:12" ht="15.75" x14ac:dyDescent="0.25">
      <c r="A28" s="108" t="s">
        <v>31</v>
      </c>
      <c r="B28" s="109"/>
      <c r="C28" s="109"/>
      <c r="D28" s="110"/>
      <c r="E28" s="110"/>
      <c r="F28" s="110"/>
      <c r="G28" s="111"/>
      <c r="H28" s="111" t="s">
        <v>32</v>
      </c>
      <c r="I28" s="112"/>
      <c r="J28" s="112"/>
      <c r="K28" s="112"/>
      <c r="L28" s="113"/>
    </row>
    <row r="29" spans="1:12" ht="15.75" x14ac:dyDescent="0.25">
      <c r="A29" s="108" t="s">
        <v>33</v>
      </c>
      <c r="B29" s="109"/>
      <c r="C29" s="109"/>
      <c r="D29" s="110"/>
      <c r="E29" s="110"/>
      <c r="F29" s="110"/>
      <c r="G29" s="111"/>
      <c r="H29" s="111" t="s">
        <v>34</v>
      </c>
      <c r="I29" s="112"/>
      <c r="J29" s="112"/>
      <c r="K29" s="112"/>
      <c r="L29" s="113"/>
    </row>
    <row r="30" spans="1:12" ht="15.75" x14ac:dyDescent="0.25">
      <c r="A30" s="108" t="s">
        <v>35</v>
      </c>
      <c r="B30" s="109"/>
      <c r="C30" s="109"/>
      <c r="D30" s="110"/>
      <c r="E30" s="110"/>
      <c r="F30" s="110"/>
      <c r="G30" s="111"/>
      <c r="H30" s="111" t="s">
        <v>36</v>
      </c>
      <c r="I30" s="112"/>
      <c r="J30" s="112"/>
      <c r="K30" s="112"/>
      <c r="L30" s="113"/>
    </row>
    <row r="31" spans="1:12" ht="15.75" x14ac:dyDescent="0.25">
      <c r="A31" s="108" t="s">
        <v>37</v>
      </c>
      <c r="B31" s="109"/>
      <c r="C31" s="109"/>
      <c r="D31" s="110"/>
      <c r="E31" s="110"/>
      <c r="F31" s="110"/>
      <c r="G31" s="111"/>
      <c r="H31" s="111" t="s">
        <v>38</v>
      </c>
      <c r="I31" s="112"/>
      <c r="J31" s="112"/>
      <c r="K31" s="112"/>
      <c r="L31" s="113"/>
    </row>
    <row r="32" spans="1:12" ht="15.75" x14ac:dyDescent="0.25">
      <c r="A32" s="108"/>
      <c r="B32" s="109"/>
      <c r="C32" s="109"/>
      <c r="D32" s="110"/>
      <c r="E32" s="110"/>
      <c r="F32" s="110"/>
      <c r="G32" s="111"/>
      <c r="H32" s="111" t="s">
        <v>39</v>
      </c>
      <c r="I32" s="112"/>
      <c r="J32" s="112"/>
      <c r="K32" s="112"/>
      <c r="L32" s="113"/>
    </row>
    <row r="33" spans="1:12" ht="15.75" x14ac:dyDescent="0.25">
      <c r="A33" s="114"/>
      <c r="B33" s="160"/>
      <c r="C33" s="160"/>
      <c r="D33" s="160"/>
      <c r="E33" s="160"/>
      <c r="F33" s="110"/>
      <c r="G33" s="111"/>
      <c r="H33" s="111" t="s">
        <v>40</v>
      </c>
      <c r="I33" s="112"/>
      <c r="J33" s="112"/>
      <c r="K33" s="112"/>
      <c r="L33" s="113"/>
    </row>
    <row r="34" spans="1:12" ht="15.75" x14ac:dyDescent="0.25">
      <c r="A34" s="161"/>
      <c r="B34" s="160"/>
      <c r="C34" s="160"/>
      <c r="D34" s="160"/>
      <c r="E34" s="160"/>
      <c r="F34" s="110"/>
      <c r="G34" s="111"/>
      <c r="H34" s="111" t="s">
        <v>41</v>
      </c>
      <c r="I34" s="112"/>
      <c r="J34" s="112"/>
      <c r="K34" s="112"/>
      <c r="L34" s="113"/>
    </row>
    <row r="35" spans="1:12" ht="15" customHeight="1" thickBot="1" x14ac:dyDescent="0.3">
      <c r="A35" s="161"/>
      <c r="B35" s="160"/>
      <c r="C35" s="160"/>
      <c r="D35" s="160"/>
      <c r="E35" s="160"/>
      <c r="F35" s="110"/>
      <c r="G35" s="110"/>
      <c r="H35" s="110"/>
      <c r="I35" s="110"/>
      <c r="J35" s="110"/>
      <c r="K35" s="110"/>
      <c r="L35" s="116"/>
    </row>
    <row r="36" spans="1:12" ht="20.25" x14ac:dyDescent="0.3">
      <c r="A36" s="117"/>
      <c r="B36" s="109"/>
      <c r="C36" s="109"/>
      <c r="D36" s="110"/>
      <c r="E36" s="110"/>
      <c r="F36" s="110"/>
      <c r="G36" s="118"/>
      <c r="H36" s="119" t="s">
        <v>42</v>
      </c>
      <c r="I36" s="120"/>
      <c r="J36" s="120"/>
      <c r="K36" s="120"/>
      <c r="L36" s="121"/>
    </row>
    <row r="37" spans="1:12" ht="21" thickBot="1" x14ac:dyDescent="0.3">
      <c r="A37" s="122"/>
      <c r="B37" s="109"/>
      <c r="C37" s="109"/>
      <c r="D37" s="110"/>
      <c r="E37" s="110"/>
      <c r="F37" s="110"/>
      <c r="G37" s="118"/>
      <c r="H37" s="162"/>
      <c r="I37" s="163"/>
      <c r="J37" s="163"/>
      <c r="K37" s="163"/>
      <c r="L37" s="164"/>
    </row>
    <row r="38" spans="1:12" ht="51" x14ac:dyDescent="0.25">
      <c r="A38" s="126" t="s">
        <v>43</v>
      </c>
      <c r="B38" s="127" t="s">
        <v>5</v>
      </c>
      <c r="C38" s="128"/>
      <c r="D38" s="129" t="s">
        <v>6</v>
      </c>
      <c r="E38" s="129" t="s">
        <v>7</v>
      </c>
      <c r="F38" s="130" t="s">
        <v>8</v>
      </c>
      <c r="G38" s="131"/>
      <c r="H38" s="165" t="s">
        <v>12</v>
      </c>
      <c r="I38" s="166"/>
      <c r="J38" s="166"/>
      <c r="K38" s="166" t="s">
        <v>13</v>
      </c>
      <c r="L38" s="167"/>
    </row>
    <row r="39" spans="1:12" ht="15.75" x14ac:dyDescent="0.25">
      <c r="A39" s="137" t="s">
        <v>15</v>
      </c>
      <c r="B39" s="68">
        <v>1</v>
      </c>
      <c r="C39" s="69"/>
      <c r="D39" s="168" t="s">
        <v>44</v>
      </c>
      <c r="E39" s="71">
        <f>((([1]MAXIM!AF39*'[1]MARK UP FOR RETAIL'!$D$14)*'[1]MARK UP FOR RETAIL'!$D$11)*'[1]MARK UP FOR RETAIL'!$D$5)+'[1]MARK UP FOR RETAIL'!$G$5</f>
        <v>842.40000000000009</v>
      </c>
      <c r="F39" s="138">
        <f>((([1]MAXIM!AG39*'[1]MARK UP FOR RETAIL'!$D$14)*'[1]MARK UP FOR RETAIL'!$D$11)*'[1]MARK UP FOR RETAIL'!$D$5)+'[1]MARK UP FOR RETAIL'!$G$5</f>
        <v>1025.46</v>
      </c>
      <c r="G39" s="139"/>
      <c r="H39" s="169">
        <f>(([1]MAXIM!AI39*'[1]MARK UP FOR RETAIL'!$D$14)*'[1]MARK UP FOR RETAIL'!$D$11)*'[1]MARK UP FOR RETAIL'!$D$5</f>
        <v>392.04</v>
      </c>
      <c r="I39" s="170"/>
      <c r="J39" s="170"/>
      <c r="K39" s="80">
        <f>(([1]MAXIM!AL39*'[1]MARK UP FOR RETAIL'!$D$14)*'[1]MARK UP FOR RETAIL'!$D$11)*'[1]MARK UP FOR RETAIL'!$D$5</f>
        <v>435.78000000000003</v>
      </c>
      <c r="L39" s="141"/>
    </row>
    <row r="40" spans="1:12" ht="15.75" x14ac:dyDescent="0.25">
      <c r="A40" s="137" t="s">
        <v>16</v>
      </c>
      <c r="B40" s="68">
        <v>1</v>
      </c>
      <c r="C40" s="69"/>
      <c r="D40" s="168"/>
      <c r="E40" s="71">
        <f>((([1]MAXIM!AF40*'[1]MARK UP FOR RETAIL'!$D$14)*'[1]MARK UP FOR RETAIL'!$D$11)*'[1]MARK UP FOR RETAIL'!$D$5)+'[1]MARK UP FOR RETAIL'!$G$5</f>
        <v>908.81999999999994</v>
      </c>
      <c r="F40" s="138">
        <f>((([1]MAXIM!AG40*'[1]MARK UP FOR RETAIL'!$D$14)*'[1]MARK UP FOR RETAIL'!$D$11)*'[1]MARK UP FOR RETAIL'!$D$5)+'[1]MARK UP FOR RETAIL'!$G$5</f>
        <v>1111.32</v>
      </c>
      <c r="G40" s="139"/>
      <c r="H40" s="169">
        <f>(([1]MAXIM!AI40*'[1]MARK UP FOR RETAIL'!$D$14)*'[1]MARK UP FOR RETAIL'!$D$11)*'[1]MARK UP FOR RETAIL'!$D$5</f>
        <v>450.35999999999996</v>
      </c>
      <c r="I40" s="170"/>
      <c r="J40" s="170"/>
      <c r="K40" s="80">
        <f>(([1]MAXIM!AL40*'[1]MARK UP FOR RETAIL'!$D$14)*'[1]MARK UP FOR RETAIL'!$D$11)*'[1]MARK UP FOR RETAIL'!$D$5</f>
        <v>502.20000000000005</v>
      </c>
      <c r="L40" s="141"/>
    </row>
    <row r="41" spans="1:12" ht="15.75" x14ac:dyDescent="0.25">
      <c r="A41" s="137" t="s">
        <v>17</v>
      </c>
      <c r="B41" s="68">
        <v>1</v>
      </c>
      <c r="C41" s="69"/>
      <c r="D41" s="168"/>
      <c r="E41" s="71">
        <f>((([1]MAXIM!AF41*'[1]MARK UP FOR RETAIL'!$D$14)*'[1]MARK UP FOR RETAIL'!$D$11)*'[1]MARK UP FOR RETAIL'!$D$5)+'[1]MARK UP FOR RETAIL'!$G$5</f>
        <v>1025.46</v>
      </c>
      <c r="F41" s="138">
        <f>((([1]MAXIM!AG41*'[1]MARK UP FOR RETAIL'!$D$14)*'[1]MARK UP FOR RETAIL'!$D$11)*'[1]MARK UP FOR RETAIL'!$D$5)+'[1]MARK UP FOR RETAIL'!$G$5</f>
        <v>1260.3599999999999</v>
      </c>
      <c r="G41" s="139"/>
      <c r="H41" s="169">
        <f>(([1]MAXIM!AI41*'[1]MARK UP FOR RETAIL'!$D$14)*'[1]MARK UP FOR RETAIL'!$D$11)*'[1]MARK UP FOR RETAIL'!$D$5</f>
        <v>521.64</v>
      </c>
      <c r="I41" s="170"/>
      <c r="J41" s="170"/>
      <c r="K41" s="80">
        <f>(([1]MAXIM!AL41*'[1]MARK UP FOR RETAIL'!$D$14)*'[1]MARK UP FOR RETAIL'!$D$11)*'[1]MARK UP FOR RETAIL'!$D$5</f>
        <v>576.72</v>
      </c>
      <c r="L41" s="141"/>
    </row>
    <row r="42" spans="1:12" ht="16.5" thickBot="1" x14ac:dyDescent="0.3">
      <c r="A42" s="142" t="s">
        <v>45</v>
      </c>
      <c r="B42" s="143">
        <v>2</v>
      </c>
      <c r="C42" s="144"/>
      <c r="D42" s="171"/>
      <c r="E42" s="146">
        <f>((([1]MAXIM!AF42*'[1]MARK UP FOR RETAIL'!$D$14)*'[1]MARK UP FOR RETAIL'!$D$11)*'[1]MARK UP FOR RETAIL'!$D$5)+'[1]MARK UP FOR RETAIL'!$G$5</f>
        <v>1223.1000000000001</v>
      </c>
      <c r="F42" s="147">
        <f>((([1]MAXIM!AG42*'[1]MARK UP FOR RETAIL'!$D$14)*'[1]MARK UP FOR RETAIL'!$D$11)*'[1]MARK UP FOR RETAIL'!$D$5)+'[1]MARK UP FOR RETAIL'!$G$5</f>
        <v>1467.7200000000003</v>
      </c>
      <c r="G42" s="148"/>
      <c r="H42" s="172">
        <f>(([1]MAXIM!AI42*'[1]MARK UP FOR RETAIL'!$D$14)*'[1]MARK UP FOR RETAIL'!$D$11)*'[1]MARK UP FOR RETAIL'!$D$5</f>
        <v>722.52</v>
      </c>
      <c r="I42" s="173"/>
      <c r="J42" s="173"/>
      <c r="K42" s="152">
        <f>(([1]MAXIM!AL42*'[1]MARK UP FOR RETAIL'!$D$14)*'[1]MARK UP FOR RETAIL'!$D$11)*'[1]MARK UP FOR RETAIL'!$D$5</f>
        <v>803.52</v>
      </c>
      <c r="L42" s="153"/>
    </row>
  </sheetData>
  <mergeCells count="43">
    <mergeCell ref="A1:L1"/>
    <mergeCell ref="A3:D5"/>
    <mergeCell ref="E4:G5"/>
    <mergeCell ref="K4:L5"/>
    <mergeCell ref="B6:C6"/>
    <mergeCell ref="J6:J19"/>
    <mergeCell ref="B7:C7"/>
    <mergeCell ref="D7:D16"/>
    <mergeCell ref="B8:C8"/>
    <mergeCell ref="B9:C9"/>
    <mergeCell ref="A26:E27"/>
    <mergeCell ref="H26:L27"/>
    <mergeCell ref="E18:G18"/>
    <mergeCell ref="E17:G17"/>
    <mergeCell ref="B10:C10"/>
    <mergeCell ref="B11:C11"/>
    <mergeCell ref="B12:C12"/>
    <mergeCell ref="B13:C13"/>
    <mergeCell ref="B14:C14"/>
    <mergeCell ref="B15:C15"/>
    <mergeCell ref="B16:C16"/>
    <mergeCell ref="A17:D17"/>
    <mergeCell ref="A18:D18"/>
    <mergeCell ref="A19:D19"/>
    <mergeCell ref="A24:L25"/>
    <mergeCell ref="B41:C41"/>
    <mergeCell ref="H41:J41"/>
    <mergeCell ref="K41:L41"/>
    <mergeCell ref="B38:C38"/>
    <mergeCell ref="H38:J38"/>
    <mergeCell ref="K38:L38"/>
    <mergeCell ref="B39:C39"/>
    <mergeCell ref="D39:D42"/>
    <mergeCell ref="H39:J39"/>
    <mergeCell ref="K39:L39"/>
    <mergeCell ref="B42:C42"/>
    <mergeCell ref="H42:J42"/>
    <mergeCell ref="K42:L42"/>
    <mergeCell ref="A33:E35"/>
    <mergeCell ref="H36:L37"/>
    <mergeCell ref="B40:C40"/>
    <mergeCell ref="H40:J40"/>
    <mergeCell ref="K40:L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8" sqref="A28:K29"/>
    </sheetView>
  </sheetViews>
  <sheetFormatPr defaultRowHeight="15" x14ac:dyDescent="0.25"/>
  <cols>
    <col min="1" max="16384" width="9.140625" style="42"/>
  </cols>
  <sheetData>
    <row r="1" spans="1:11" ht="45.75" x14ac:dyDescent="0.25">
      <c r="A1" s="533" t="s">
        <v>195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</row>
    <row r="2" spans="1:11" ht="15" customHeight="1" x14ac:dyDescent="0.25">
      <c r="A2" s="475" t="s">
        <v>1</v>
      </c>
      <c r="B2" s="475"/>
      <c r="C2" s="475"/>
      <c r="D2" s="475"/>
      <c r="E2"/>
      <c r="F2"/>
      <c r="G2"/>
      <c r="H2"/>
      <c r="I2"/>
      <c r="J2"/>
      <c r="K2"/>
    </row>
    <row r="3" spans="1:11" ht="15" customHeight="1" x14ac:dyDescent="0.25">
      <c r="A3" s="475"/>
      <c r="B3" s="475"/>
      <c r="C3" s="475"/>
      <c r="D3" s="475"/>
      <c r="E3"/>
      <c r="F3"/>
      <c r="G3"/>
      <c r="H3"/>
      <c r="I3"/>
      <c r="J3"/>
      <c r="K3"/>
    </row>
    <row r="4" spans="1:11" ht="15" customHeight="1" x14ac:dyDescent="0.25">
      <c r="A4" s="475"/>
      <c r="B4" s="475"/>
      <c r="C4" s="475"/>
      <c r="D4" s="475"/>
      <c r="E4" s="157" t="s">
        <v>136</v>
      </c>
      <c r="F4" s="228"/>
      <c r="G4" s="158"/>
      <c r="H4" s="49"/>
      <c r="I4"/>
      <c r="J4" s="54" t="s">
        <v>3</v>
      </c>
      <c r="K4" s="229"/>
    </row>
    <row r="5" spans="1:11" ht="15" customHeight="1" x14ac:dyDescent="0.25">
      <c r="A5" s="534"/>
      <c r="B5" s="534"/>
      <c r="C5" s="534"/>
      <c r="D5" s="534"/>
      <c r="E5" s="407"/>
      <c r="F5" s="408"/>
      <c r="G5" s="409"/>
      <c r="H5" s="49"/>
      <c r="I5"/>
      <c r="J5" s="410"/>
      <c r="K5" s="410"/>
    </row>
    <row r="6" spans="1:11" ht="47.25" x14ac:dyDescent="0.25">
      <c r="A6" s="60" t="s">
        <v>43</v>
      </c>
      <c r="B6" s="61" t="s">
        <v>5</v>
      </c>
      <c r="C6" s="62"/>
      <c r="D6" s="63" t="s">
        <v>6</v>
      </c>
      <c r="E6" s="201" t="s">
        <v>137</v>
      </c>
      <c r="F6" s="201"/>
      <c r="G6" s="201"/>
      <c r="H6" s="63" t="s">
        <v>10</v>
      </c>
      <c r="I6" s="372"/>
      <c r="J6" s="528" t="s">
        <v>12</v>
      </c>
      <c r="K6" s="529" t="s">
        <v>13</v>
      </c>
    </row>
    <row r="7" spans="1:11" ht="15.75" x14ac:dyDescent="0.25">
      <c r="A7" s="413" t="s">
        <v>174</v>
      </c>
      <c r="B7" s="68">
        <v>1</v>
      </c>
      <c r="C7" s="69"/>
      <c r="D7" s="70" t="s">
        <v>44</v>
      </c>
      <c r="E7" s="80">
        <f>((('[1]8'' FEATURED DWARF WALL '!R7*'[1]MARK UP FOR RETAIL'!$D$9)*'[1]MARK UP FOR RETAIL'!$D$11)*'[1]MARK UP FOR RETAIL'!$D$5)+'[1]MARK UP FOR RETAIL'!$G$5</f>
        <v>1087.02</v>
      </c>
      <c r="F7" s="81"/>
      <c r="G7" s="82"/>
      <c r="H7" s="71">
        <f>(('[1]8'' FEATURED DWARF WALL '!U7*'[1]MARK UP FOR RETAIL'!$D$10)*'[1]MARK UP FOR RETAIL'!$D$11)*'[1]MARK UP FOR RETAIL'!$D$7</f>
        <v>157.13999999999999</v>
      </c>
      <c r="I7" s="535"/>
      <c r="J7" s="73">
        <f>('[1]8'' FEATURED DWARF WALL '!W7*'[1]MARK UP FOR RETAIL'!$D$11)*'[1]MARK UP FOR RETAIL'!$D$5</f>
        <v>366.12</v>
      </c>
      <c r="K7" s="73">
        <f>('[1]8'' FEATURED DWARF WALL '!X7*'[1]MARK UP FOR RETAIL'!$D$11)*'[1]MARK UP FOR RETAIL'!$D$5</f>
        <v>408.24</v>
      </c>
    </row>
    <row r="8" spans="1:11" ht="15.75" x14ac:dyDescent="0.25">
      <c r="A8" s="413" t="s">
        <v>175</v>
      </c>
      <c r="B8" s="68">
        <v>2</v>
      </c>
      <c r="C8" s="69"/>
      <c r="D8" s="74"/>
      <c r="E8" s="80">
        <f>((('[1]8'' FEATURED DWARF WALL '!R8*'[1]MARK UP FOR RETAIL'!$D$9)*'[1]MARK UP FOR RETAIL'!$D$11)*'[1]MARK UP FOR RETAIL'!$D$5)+'[1]MARK UP FOR RETAIL'!$G$5</f>
        <v>1252.26</v>
      </c>
      <c r="F8" s="81"/>
      <c r="G8" s="82"/>
      <c r="H8" s="71">
        <f>(('[1]8'' FEATURED DWARF WALL '!U8*'[1]MARK UP FOR RETAIL'!$D$10)*'[1]MARK UP FOR RETAIL'!$D$11)*'[1]MARK UP FOR RETAIL'!$D$7</f>
        <v>174.96</v>
      </c>
      <c r="I8" s="535"/>
      <c r="J8" s="73">
        <f>('[1]8'' FEATURED DWARF WALL '!W8*'[1]MARK UP FOR RETAIL'!$D$11)*'[1]MARK UP FOR RETAIL'!$D$5</f>
        <v>450.35999999999996</v>
      </c>
      <c r="K8" s="73">
        <f>('[1]8'' FEATURED DWARF WALL '!X8*'[1]MARK UP FOR RETAIL'!$D$11)*'[1]MARK UP FOR RETAIL'!$D$5</f>
        <v>502.20000000000005</v>
      </c>
    </row>
    <row r="9" spans="1:11" ht="15.75" x14ac:dyDescent="0.25">
      <c r="A9" s="413" t="s">
        <v>176</v>
      </c>
      <c r="B9" s="68">
        <v>2</v>
      </c>
      <c r="C9" s="69"/>
      <c r="D9" s="74"/>
      <c r="E9" s="80">
        <f>((('[1]8'' FEATURED DWARF WALL '!R9*'[1]MARK UP FOR RETAIL'!$D$9)*'[1]MARK UP FOR RETAIL'!$D$11)*'[1]MARK UP FOR RETAIL'!$D$5)+'[1]MARK UP FOR RETAIL'!$G$5</f>
        <v>1419.1200000000001</v>
      </c>
      <c r="F9" s="81"/>
      <c r="G9" s="82"/>
      <c r="H9" s="71">
        <f>(('[1]8'' FEATURED DWARF WALL '!U9*'[1]MARK UP FOR RETAIL'!$D$10)*'[1]MARK UP FOR RETAIL'!$D$11)*'[1]MARK UP FOR RETAIL'!$D$7</f>
        <v>189.54000000000002</v>
      </c>
      <c r="I9" s="535"/>
      <c r="J9" s="73">
        <f>('[1]8'' FEATURED DWARF WALL '!W9*'[1]MARK UP FOR RETAIL'!$D$11)*'[1]MARK UP FOR RETAIL'!$D$5</f>
        <v>536.22</v>
      </c>
      <c r="K9" s="73">
        <f>('[1]8'' FEATURED DWARF WALL '!X9*'[1]MARK UP FOR RETAIL'!$D$11)*'[1]MARK UP FOR RETAIL'!$D$5</f>
        <v>599.40000000000009</v>
      </c>
    </row>
    <row r="10" spans="1:11" ht="15.75" x14ac:dyDescent="0.25">
      <c r="A10" s="413" t="s">
        <v>177</v>
      </c>
      <c r="B10" s="68">
        <v>2</v>
      </c>
      <c r="C10" s="69"/>
      <c r="D10" s="74"/>
      <c r="E10" s="80">
        <f>((('[1]8'' FEATURED DWARF WALL '!R10*'[1]MARK UP FOR RETAIL'!$D$9)*'[1]MARK UP FOR RETAIL'!$D$11)*'[1]MARK UP FOR RETAIL'!$D$5)+'[1]MARK UP FOR RETAIL'!$G$5</f>
        <v>1608.66</v>
      </c>
      <c r="F10" s="81"/>
      <c r="G10" s="82"/>
      <c r="H10" s="71">
        <f>(('[1]8'' FEATURED DWARF WALL '!U10*'[1]MARK UP FOR RETAIL'!$D$10)*'[1]MARK UP FOR RETAIL'!$D$11)*'[1]MARK UP FOR RETAIL'!$D$7</f>
        <v>204.12</v>
      </c>
      <c r="I10" s="535"/>
      <c r="J10" s="73">
        <f>('[1]8'' FEATURED DWARF WALL '!W10*'[1]MARK UP FOR RETAIL'!$D$11)*'[1]MARK UP FOR RETAIL'!$D$5</f>
        <v>623.70000000000005</v>
      </c>
      <c r="K10" s="73">
        <f>('[1]8'' FEATURED DWARF WALL '!X10*'[1]MARK UP FOR RETAIL'!$D$11)*'[1]MARK UP FOR RETAIL'!$D$5</f>
        <v>691.74</v>
      </c>
    </row>
    <row r="11" spans="1:11" ht="15.75" x14ac:dyDescent="0.25">
      <c r="A11" s="413" t="s">
        <v>178</v>
      </c>
      <c r="B11" s="68">
        <v>3</v>
      </c>
      <c r="C11" s="69"/>
      <c r="D11" s="74"/>
      <c r="E11" s="80">
        <f>((('[1]8'' FEATURED DWARF WALL '!R11*'[1]MARK UP FOR RETAIL'!$D$9)*'[1]MARK UP FOR RETAIL'!$D$11)*'[1]MARK UP FOR RETAIL'!$D$5)+'[1]MARK UP FOR RETAIL'!$G$5</f>
        <v>1811.16</v>
      </c>
      <c r="F11" s="81"/>
      <c r="G11" s="82"/>
      <c r="H11" s="71">
        <f>(('[1]8'' FEATURED DWARF WALL '!U11*'[1]MARK UP FOR RETAIL'!$D$10)*'[1]MARK UP FOR RETAIL'!$D$11)*'[1]MARK UP FOR RETAIL'!$D$7</f>
        <v>218.70000000000002</v>
      </c>
      <c r="I11" s="535"/>
      <c r="J11" s="73">
        <f>('[1]8'' FEATURED DWARF WALL '!W11*'[1]MARK UP FOR RETAIL'!$D$11)*'[1]MARK UP FOR RETAIL'!$D$5</f>
        <v>712.80000000000007</v>
      </c>
      <c r="K11" s="73">
        <f>('[1]8'' FEATURED DWARF WALL '!X11*'[1]MARK UP FOR RETAIL'!$D$11)*'[1]MARK UP FOR RETAIL'!$D$5</f>
        <v>790.56000000000006</v>
      </c>
    </row>
    <row r="12" spans="1:11" ht="15.75" x14ac:dyDescent="0.25">
      <c r="A12" s="413" t="s">
        <v>179</v>
      </c>
      <c r="B12" s="68">
        <v>4</v>
      </c>
      <c r="C12" s="69"/>
      <c r="D12" s="74"/>
      <c r="E12" s="80">
        <f>((('[1]8'' FEATURED DWARF WALL '!R12*'[1]MARK UP FOR RETAIL'!$D$9)*'[1]MARK UP FOR RETAIL'!$D$11)*'[1]MARK UP FOR RETAIL'!$D$5)+'[1]MARK UP FOR RETAIL'!$G$5</f>
        <v>2042.8200000000002</v>
      </c>
      <c r="F12" s="81"/>
      <c r="G12" s="82"/>
      <c r="H12" s="71">
        <f>(('[1]8'' FEATURED DWARF WALL '!U12*'[1]MARK UP FOR RETAIL'!$D$10)*'[1]MARK UP FOR RETAIL'!$D$11)*'[1]MARK UP FOR RETAIL'!$D$7</f>
        <v>239.76000000000002</v>
      </c>
      <c r="I12" s="535"/>
      <c r="J12" s="73">
        <f>('[1]8'' FEATURED DWARF WALL '!W12*'[1]MARK UP FOR RETAIL'!$D$11)*'[1]MARK UP FOR RETAIL'!$D$5</f>
        <v>829.44</v>
      </c>
      <c r="K12" s="73">
        <f>('[1]8'' FEATURED DWARF WALL '!X12*'[1]MARK UP FOR RETAIL'!$D$11)*'[1]MARK UP FOR RETAIL'!$D$5</f>
        <v>921.78</v>
      </c>
    </row>
    <row r="13" spans="1:11" ht="15.75" x14ac:dyDescent="0.25">
      <c r="A13" s="413" t="s">
        <v>180</v>
      </c>
      <c r="B13" s="68">
        <v>5</v>
      </c>
      <c r="C13" s="69"/>
      <c r="D13" s="74"/>
      <c r="E13" s="80">
        <f>((('[1]8'' FEATURED DWARF WALL '!R13*'[1]MARK UP FOR RETAIL'!$D$9)*'[1]MARK UP FOR RETAIL'!$D$11)*'[1]MARK UP FOR RETAIL'!$D$5)+'[1]MARK UP FOR RETAIL'!$G$5</f>
        <v>2347.38</v>
      </c>
      <c r="F13" s="81"/>
      <c r="G13" s="82"/>
      <c r="H13" s="71">
        <f>(('[1]8'' FEATURED DWARF WALL '!U13*'[1]MARK UP FOR RETAIL'!$D$10)*'[1]MARK UP FOR RETAIL'!$D$11)*'[1]MARK UP FOR RETAIL'!$D$7</f>
        <v>255.96</v>
      </c>
      <c r="I13" s="535"/>
      <c r="J13" s="73">
        <f>('[1]8'' FEATURED DWARF WALL '!W13*'[1]MARK UP FOR RETAIL'!$D$11)*'[1]MARK UP FOR RETAIL'!$D$5</f>
        <v>981.72</v>
      </c>
      <c r="K13" s="73">
        <f>('[1]8'' FEATURED DWARF WALL '!X13*'[1]MARK UP FOR RETAIL'!$D$11)*'[1]MARK UP FOR RETAIL'!$D$5</f>
        <v>1093.5</v>
      </c>
    </row>
    <row r="14" spans="1:11" ht="15.75" x14ac:dyDescent="0.25">
      <c r="A14" s="413" t="s">
        <v>181</v>
      </c>
      <c r="B14" s="68">
        <v>6</v>
      </c>
      <c r="C14" s="69"/>
      <c r="D14" s="74"/>
      <c r="E14" s="80">
        <f>((('[1]8'' FEATURED DWARF WALL '!R14*'[1]MARK UP FOR RETAIL'!$D$9)*'[1]MARK UP FOR RETAIL'!$D$11)*'[1]MARK UP FOR RETAIL'!$D$5)+'[1]MARK UP FOR RETAIL'!$G$5</f>
        <v>2655.1800000000003</v>
      </c>
      <c r="F14" s="81"/>
      <c r="G14" s="82"/>
      <c r="H14" s="71">
        <f>(('[1]8'' FEATURED DWARF WALL '!U14*'[1]MARK UP FOR RETAIL'!$D$10)*'[1]MARK UP FOR RETAIL'!$D$11)*'[1]MARK UP FOR RETAIL'!$D$7</f>
        <v>272.16000000000003</v>
      </c>
      <c r="I14" s="535"/>
      <c r="J14" s="73">
        <f>('[1]8'' FEATURED DWARF WALL '!W14*'[1]MARK UP FOR RETAIL'!$D$11)*'[1]MARK UP FOR RETAIL'!$D$5</f>
        <v>1140.48</v>
      </c>
      <c r="K14" s="73">
        <f>('[1]8'' FEATURED DWARF WALL '!X14*'[1]MARK UP FOR RETAIL'!$D$11)*'[1]MARK UP FOR RETAIL'!$D$5</f>
        <v>1268.46</v>
      </c>
    </row>
    <row r="15" spans="1:11" ht="15.75" x14ac:dyDescent="0.25">
      <c r="A15" s="77" t="s">
        <v>96</v>
      </c>
      <c r="B15" s="78"/>
      <c r="C15" s="78"/>
      <c r="D15" s="79"/>
      <c r="E15" s="80">
        <f>((('[1]8'' FEATURED DWARF WALL '!R15*'[1]MARK UP FOR RETAIL'!$D$9)*'[1]MARK UP FOR RETAIL'!$D$11)*'[1]MARK UP FOR RETAIL'!$D$5)</f>
        <v>374.22</v>
      </c>
      <c r="F15" s="81"/>
      <c r="G15" s="82"/>
      <c r="H15" s="71">
        <f>(('[1]8'' FEATURED DWARF WALL '!U15*'[1]MARK UP FOR RETAIL'!$D$10)*'[1]MARK UP FOR RETAIL'!$D$11)*'[1]MARK UP FOR RETAIL'!$D$7</f>
        <v>56.7</v>
      </c>
      <c r="I15" s="536"/>
      <c r="J15" s="73">
        <f>('[1]8'' FEATURED DWARF WALL '!W15*'[1]MARK UP FOR RETAIL'!$D$11)*'[1]MARK UP FOR RETAIL'!$D$5</f>
        <v>139.32000000000002</v>
      </c>
      <c r="K15" s="73">
        <f>('[1]8'' FEATURED DWARF WALL '!X15*'[1]MARK UP FOR RETAIL'!$D$11)*'[1]MARK UP FOR RETAIL'!$D$5</f>
        <v>155.51999999999998</v>
      </c>
    </row>
    <row r="16" spans="1:11" x14ac:dyDescent="0.25">
      <c r="A16"/>
      <c r="B16"/>
      <c r="C16"/>
      <c r="D16"/>
      <c r="E16"/>
      <c r="F16"/>
      <c r="G16"/>
      <c r="H16"/>
      <c r="I16"/>
      <c r="J16"/>
      <c r="K16"/>
    </row>
    <row r="17" spans="1:11" ht="15" customHeight="1" x14ac:dyDescent="0.25">
      <c r="A17" s="377" t="s">
        <v>138</v>
      </c>
      <c r="B17" s="377"/>
      <c r="C17" s="537" t="s">
        <v>196</v>
      </c>
      <c r="D17" s="537"/>
      <c r="E17"/>
      <c r="F17" s="538" t="s">
        <v>197</v>
      </c>
      <c r="G17" s="538"/>
      <c r="H17" s="538"/>
      <c r="I17" s="538"/>
      <c r="J17" s="538"/>
      <c r="K17" s="538"/>
    </row>
    <row r="18" spans="1:11" x14ac:dyDescent="0.25">
      <c r="A18" s="377" t="s">
        <v>141</v>
      </c>
      <c r="B18" s="377"/>
      <c r="C18" s="537" t="s">
        <v>198</v>
      </c>
      <c r="D18" s="537"/>
      <c r="E18"/>
      <c r="F18" s="538"/>
      <c r="G18" s="538"/>
      <c r="H18" s="538"/>
      <c r="I18" s="538"/>
      <c r="J18" s="538"/>
      <c r="K18" s="538"/>
    </row>
    <row r="19" spans="1:11" x14ac:dyDescent="0.25">
      <c r="A19" s="377" t="s">
        <v>143</v>
      </c>
      <c r="B19" s="377"/>
      <c r="C19" s="537" t="s">
        <v>144</v>
      </c>
      <c r="D19" s="537"/>
      <c r="E19" s="379"/>
      <c r="F19" s="538"/>
      <c r="G19" s="538"/>
      <c r="H19" s="538"/>
      <c r="I19" s="538"/>
      <c r="J19" s="538"/>
      <c r="K19" s="538"/>
    </row>
    <row r="20" spans="1:11" x14ac:dyDescent="0.25">
      <c r="A20" s="380" t="s">
        <v>145</v>
      </c>
      <c r="B20" s="380"/>
      <c r="C20" s="539" t="s">
        <v>199</v>
      </c>
      <c r="D20" s="539"/>
      <c r="E20"/>
      <c r="F20" s="538"/>
      <c r="G20" s="538"/>
      <c r="H20" s="538"/>
      <c r="I20" s="538"/>
      <c r="J20" s="538"/>
      <c r="K20" s="538"/>
    </row>
    <row r="21" spans="1:11" x14ac:dyDescent="0.25">
      <c r="A21" s="380" t="s">
        <v>147</v>
      </c>
      <c r="B21" s="380"/>
      <c r="C21" s="539" t="s">
        <v>200</v>
      </c>
      <c r="D21" s="539"/>
      <c r="E21"/>
      <c r="F21" s="538"/>
      <c r="G21" s="538"/>
      <c r="H21" s="538"/>
      <c r="I21" s="538"/>
      <c r="J21" s="538"/>
      <c r="K21" s="538"/>
    </row>
    <row r="22" spans="1:11" x14ac:dyDescent="0.25">
      <c r="A22"/>
      <c r="B22"/>
      <c r="C22"/>
      <c r="D22"/>
      <c r="E22"/>
      <c r="F22" s="538"/>
      <c r="G22" s="538"/>
      <c r="H22" s="538"/>
      <c r="I22" s="538"/>
      <c r="J22" s="538"/>
      <c r="K22" s="538"/>
    </row>
    <row r="23" spans="1:11" ht="34.5" customHeight="1" x14ac:dyDescent="0.25">
      <c r="A23"/>
      <c r="B23"/>
      <c r="C23"/>
      <c r="D23"/>
      <c r="E23"/>
      <c r="F23" s="538"/>
      <c r="G23" s="538"/>
      <c r="H23" s="538"/>
      <c r="I23" s="538"/>
      <c r="J23" s="538"/>
      <c r="K23" s="538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x14ac:dyDescent="0.25">
      <c r="A25"/>
      <c r="B25"/>
      <c r="C25"/>
      <c r="D25"/>
      <c r="E25"/>
      <c r="F25"/>
      <c r="G25"/>
      <c r="H25"/>
      <c r="I25"/>
      <c r="J25"/>
      <c r="K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ht="48.75" customHeight="1" x14ac:dyDescent="0.35">
      <c r="A27" s="540" t="s">
        <v>149</v>
      </c>
      <c r="B27" s="541"/>
      <c r="C27" s="541"/>
      <c r="D27" s="541"/>
      <c r="E27" s="541"/>
      <c r="F27" s="541"/>
      <c r="G27" s="541"/>
      <c r="H27" s="541"/>
      <c r="I27" s="541"/>
      <c r="J27" s="541"/>
      <c r="K27" s="541"/>
    </row>
    <row r="28" spans="1:11" ht="15" customHeight="1" x14ac:dyDescent="0.25">
      <c r="A28" s="542" t="s">
        <v>150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</row>
    <row r="29" spans="1:11" ht="61.5" customHeight="1" x14ac:dyDescent="0.25">
      <c r="A29" s="542"/>
      <c r="B29" s="542"/>
      <c r="C29" s="542"/>
      <c r="D29" s="542"/>
      <c r="E29" s="542"/>
      <c r="F29" s="542"/>
      <c r="G29" s="542"/>
      <c r="H29" s="542"/>
      <c r="I29" s="542"/>
      <c r="J29" s="542"/>
      <c r="K29" s="542"/>
    </row>
    <row r="30" spans="1:1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29.2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</sheetData>
  <mergeCells count="38">
    <mergeCell ref="E6:G6"/>
    <mergeCell ref="B7:C7"/>
    <mergeCell ref="B11:C11"/>
    <mergeCell ref="E11:G11"/>
    <mergeCell ref="A1:K1"/>
    <mergeCell ref="A2:D5"/>
    <mergeCell ref="E4:G5"/>
    <mergeCell ref="J4:K5"/>
    <mergeCell ref="B6:C6"/>
    <mergeCell ref="A15:D15"/>
    <mergeCell ref="E15:G15"/>
    <mergeCell ref="D7:D14"/>
    <mergeCell ref="E7:G7"/>
    <mergeCell ref="B8:C8"/>
    <mergeCell ref="E8:G8"/>
    <mergeCell ref="B9:C9"/>
    <mergeCell ref="E9:G9"/>
    <mergeCell ref="B10:C10"/>
    <mergeCell ref="E10:G10"/>
    <mergeCell ref="B12:C12"/>
    <mergeCell ref="E12:G12"/>
    <mergeCell ref="B13:C13"/>
    <mergeCell ref="E13:G13"/>
    <mergeCell ref="B14:C14"/>
    <mergeCell ref="E14:G14"/>
    <mergeCell ref="A27:K27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8:K29"/>
    <mergeCell ref="F17:K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37"/>
    </sheetView>
  </sheetViews>
  <sheetFormatPr defaultRowHeight="15" x14ac:dyDescent="0.25"/>
  <cols>
    <col min="1" max="5" width="9.140625" style="42"/>
    <col min="6" max="6" width="12.85546875" style="42" customWidth="1"/>
    <col min="7" max="16384" width="9.140625" style="42"/>
  </cols>
  <sheetData>
    <row r="1" spans="1:11" ht="45.75" x14ac:dyDescent="0.25">
      <c r="A1" s="543" t="s">
        <v>201</v>
      </c>
      <c r="B1" s="544"/>
      <c r="C1" s="544"/>
      <c r="D1" s="544"/>
      <c r="E1" s="544"/>
      <c r="F1" s="544"/>
      <c r="G1" s="544"/>
      <c r="H1" s="544"/>
      <c r="I1" s="544"/>
      <c r="J1" s="544"/>
      <c r="K1" s="545"/>
    </row>
    <row r="2" spans="1:11" ht="15.75" x14ac:dyDescent="0.25">
      <c r="A2" s="395"/>
      <c r="B2" s="509"/>
      <c r="C2" s="509"/>
      <c r="D2" s="176"/>
      <c r="E2" s="395"/>
      <c r="F2" s="490"/>
      <c r="G2" s="490"/>
      <c r="H2" s="490"/>
      <c r="I2" s="490"/>
      <c r="J2" s="490"/>
      <c r="K2" s="490"/>
    </row>
    <row r="3" spans="1:11" ht="15" customHeight="1" x14ac:dyDescent="0.25">
      <c r="A3" s="546" t="s">
        <v>1</v>
      </c>
      <c r="B3" s="546"/>
      <c r="C3" s="546"/>
      <c r="D3" s="546"/>
      <c r="E3" s="395"/>
      <c r="F3" s="176"/>
      <c r="G3" s="176"/>
      <c r="H3" s="176"/>
      <c r="I3" s="176"/>
      <c r="J3" s="176"/>
      <c r="K3" s="176"/>
    </row>
    <row r="4" spans="1:11" ht="15" customHeight="1" x14ac:dyDescent="0.25">
      <c r="A4" s="546"/>
      <c r="B4" s="546"/>
      <c r="C4" s="546"/>
      <c r="D4" s="546"/>
      <c r="E4" s="547" t="s">
        <v>152</v>
      </c>
      <c r="F4" s="548"/>
      <c r="G4" s="53"/>
      <c r="H4" s="53"/>
      <c r="I4" s="53"/>
      <c r="J4" s="54" t="s">
        <v>3</v>
      </c>
      <c r="K4" s="229"/>
    </row>
    <row r="5" spans="1:11" ht="15" customHeight="1" x14ac:dyDescent="0.25">
      <c r="A5" s="549"/>
      <c r="B5" s="549"/>
      <c r="C5" s="549"/>
      <c r="D5" s="549"/>
      <c r="E5" s="550"/>
      <c r="F5" s="551"/>
      <c r="G5" s="53"/>
      <c r="H5" s="53"/>
      <c r="I5" s="53"/>
      <c r="J5" s="234"/>
      <c r="K5" s="234"/>
    </row>
    <row r="6" spans="1:11" ht="51" x14ac:dyDescent="0.25">
      <c r="A6" s="60" t="s">
        <v>43</v>
      </c>
      <c r="B6" s="63" t="s">
        <v>5</v>
      </c>
      <c r="C6" s="63" t="s">
        <v>104</v>
      </c>
      <c r="D6" s="63" t="s">
        <v>6</v>
      </c>
      <c r="E6" s="63" t="s">
        <v>8</v>
      </c>
      <c r="F6" s="63" t="s">
        <v>9</v>
      </c>
      <c r="G6" s="63" t="s">
        <v>10</v>
      </c>
      <c r="H6" s="401" t="s">
        <v>47</v>
      </c>
      <c r="I6" s="65"/>
      <c r="J6" s="482" t="s">
        <v>12</v>
      </c>
      <c r="K6" s="482" t="s">
        <v>13</v>
      </c>
    </row>
    <row r="7" spans="1:11" ht="15.75" x14ac:dyDescent="0.25">
      <c r="A7" s="413" t="s">
        <v>174</v>
      </c>
      <c r="B7" s="182">
        <v>1</v>
      </c>
      <c r="C7" s="182">
        <v>2</v>
      </c>
      <c r="D7" s="70" t="s">
        <v>14</v>
      </c>
      <c r="E7" s="73">
        <f>((('[1]THYME 8'!AO7*'[1]MARK UP FOR RETAIL'!$D$9)*'[1]MARK UP FOR RETAIL'!$D$11)*'[1]MARK UP FOR RETAIL'!$D$5)+'[1]MARK UP FOR RETAIL'!$G$5</f>
        <v>1443.42</v>
      </c>
      <c r="F7" s="73">
        <f>((('[1]THYME 8'!AP7*'[1]MARK UP FOR RETAIL'!$D$9)*'[1]MARK UP FOR RETAIL'!$D$11)*'[1]MARK UP FOR RETAIL'!$D$5)+'[1]MARK UP FOR RETAIL'!$G$5</f>
        <v>1850.04</v>
      </c>
      <c r="G7" s="71">
        <f>(('[1]THYME 8'!AQ7*'[1]MARK UP FOR RETAIL'!$D$10)*'[1]MARK UP FOR RETAIL'!$D$11)*'[1]MARK UP FOR RETAIL'!$D$7</f>
        <v>262.44</v>
      </c>
      <c r="H7" s="71">
        <f>('[1]THYME 8'!AR7*'[1]MARK UP FOR RETAIL'!$D$11)*'[1]MARK UP FOR RETAIL'!$D$5</f>
        <v>484.38000000000005</v>
      </c>
      <c r="I7" s="72"/>
      <c r="J7" s="73">
        <f>('[1]THYME 8'!AT7*'[1]MARK UP FOR RETAIL'!$D$11)*'[1]MARK UP FOR RETAIL'!$D$5</f>
        <v>860.21999999999991</v>
      </c>
      <c r="K7" s="73">
        <f>('[1]THYME 8'!AU7*'[1]MARK UP FOR RETAIL'!$D$11)*'[1]MARK UP FOR RETAIL'!$D$5</f>
        <v>957.42</v>
      </c>
    </row>
    <row r="8" spans="1:11" ht="15.75" x14ac:dyDescent="0.25">
      <c r="A8" s="413" t="s">
        <v>175</v>
      </c>
      <c r="B8" s="182">
        <v>2</v>
      </c>
      <c r="C8" s="182">
        <v>2</v>
      </c>
      <c r="D8" s="74"/>
      <c r="E8" s="73">
        <f>((('[1]THYME 8'!AO8*'[1]MARK UP FOR RETAIL'!$D$9)*'[1]MARK UP FOR RETAIL'!$D$11)*'[1]MARK UP FOR RETAIL'!$D$5)+'[1]MARK UP FOR RETAIL'!$G$5</f>
        <v>1665.36</v>
      </c>
      <c r="F8" s="73">
        <f>((('[1]THYME 8'!AP8*'[1]MARK UP FOR RETAIL'!$D$9)*'[1]MARK UP FOR RETAIL'!$D$11)*'[1]MARK UP FOR RETAIL'!$D$5)+'[1]MARK UP FOR RETAIL'!$G$5</f>
        <v>2146.5</v>
      </c>
      <c r="G8" s="71">
        <f>(('[1]THYME 8'!AQ8*'[1]MARK UP FOR RETAIL'!$D$10)*'[1]MARK UP FOR RETAIL'!$D$11)*'[1]MARK UP FOR RETAIL'!$D$7</f>
        <v>296.46000000000004</v>
      </c>
      <c r="H8" s="71">
        <f>('[1]THYME 8'!AR8*'[1]MARK UP FOR RETAIL'!$D$11)*'[1]MARK UP FOR RETAIL'!$D$5</f>
        <v>562.14</v>
      </c>
      <c r="I8" s="72"/>
      <c r="J8" s="73">
        <f>('[1]THYME 8'!AT8*'[1]MARK UP FOR RETAIL'!$D$11)*'[1]MARK UP FOR RETAIL'!$D$5</f>
        <v>986.58</v>
      </c>
      <c r="K8" s="73">
        <f>('[1]THYME 8'!AU8*'[1]MARK UP FOR RETAIL'!$D$11)*'[1]MARK UP FOR RETAIL'!$D$5</f>
        <v>1096.74</v>
      </c>
    </row>
    <row r="9" spans="1:11" ht="15.75" x14ac:dyDescent="0.25">
      <c r="A9" s="413" t="s">
        <v>176</v>
      </c>
      <c r="B9" s="182">
        <v>2</v>
      </c>
      <c r="C9" s="182">
        <v>2</v>
      </c>
      <c r="D9" s="74"/>
      <c r="E9" s="73">
        <f>((('[1]THYME 8'!AO9*'[1]MARK UP FOR RETAIL'!$D$9)*'[1]MARK UP FOR RETAIL'!$D$11)*'[1]MARK UP FOR RETAIL'!$D$5)+'[1]MARK UP FOR RETAIL'!$G$5</f>
        <v>1866.24</v>
      </c>
      <c r="F9" s="73">
        <f>((('[1]THYME 8'!AP9*'[1]MARK UP FOR RETAIL'!$D$9)*'[1]MARK UP FOR RETAIL'!$D$11)*'[1]MARK UP FOR RETAIL'!$D$5)+'[1]MARK UP FOR RETAIL'!$G$5</f>
        <v>2420.2800000000002</v>
      </c>
      <c r="G9" s="71">
        <f>(('[1]THYME 8'!AQ9*'[1]MARK UP FOR RETAIL'!$D$10)*'[1]MARK UP FOR RETAIL'!$D$11)*'[1]MARK UP FOR RETAIL'!$D$7</f>
        <v>335.34</v>
      </c>
      <c r="H9" s="71">
        <f>('[1]THYME 8'!AR9*'[1]MARK UP FOR RETAIL'!$D$11)*'[1]MARK UP FOR RETAIL'!$D$5</f>
        <v>641.52</v>
      </c>
      <c r="I9" s="72"/>
      <c r="J9" s="73">
        <f>('[1]THYME 8'!AT9*'[1]MARK UP FOR RETAIL'!$D$11)*'[1]MARK UP FOR RETAIL'!$D$5</f>
        <v>1096.74</v>
      </c>
      <c r="K9" s="73">
        <f>('[1]THYME 8'!AU9*'[1]MARK UP FOR RETAIL'!$D$11)*'[1]MARK UP FOR RETAIL'!$D$5</f>
        <v>1218.24</v>
      </c>
    </row>
    <row r="10" spans="1:11" ht="15.75" x14ac:dyDescent="0.25">
      <c r="A10" s="413" t="s">
        <v>177</v>
      </c>
      <c r="B10" s="182">
        <v>2</v>
      </c>
      <c r="C10" s="182">
        <v>2</v>
      </c>
      <c r="D10" s="74"/>
      <c r="E10" s="73">
        <f>((('[1]THYME 8'!AO10*'[1]MARK UP FOR RETAIL'!$D$9)*'[1]MARK UP FOR RETAIL'!$D$11)*'[1]MARK UP FOR RETAIL'!$D$5)+'[1]MARK UP FOR RETAIL'!$G$5</f>
        <v>2067.1200000000003</v>
      </c>
      <c r="F10" s="73">
        <f>((('[1]THYME 8'!AP10*'[1]MARK UP FOR RETAIL'!$D$9)*'[1]MARK UP FOR RETAIL'!$D$11)*'[1]MARK UP FOR RETAIL'!$D$5)+'[1]MARK UP FOR RETAIL'!$G$5</f>
        <v>2694.06</v>
      </c>
      <c r="G10" s="71">
        <f>(('[1]THYME 8'!AQ10*'[1]MARK UP FOR RETAIL'!$D$10)*'[1]MARK UP FOR RETAIL'!$D$11)*'[1]MARK UP FOR RETAIL'!$D$7</f>
        <v>372.6</v>
      </c>
      <c r="H10" s="71">
        <f>('[1]THYME 8'!AR10*'[1]MARK UP FOR RETAIL'!$D$11)*'[1]MARK UP FOR RETAIL'!$D$5</f>
        <v>719.28</v>
      </c>
      <c r="I10" s="72"/>
      <c r="J10" s="73">
        <f>('[1]THYME 8'!AT10*'[1]MARK UP FOR RETAIL'!$D$11)*'[1]MARK UP FOR RETAIL'!$D$5</f>
        <v>1274.94</v>
      </c>
      <c r="K10" s="73">
        <f>('[1]THYME 8'!AU10*'[1]MARK UP FOR RETAIL'!$D$11)*'[1]MARK UP FOR RETAIL'!$D$5</f>
        <v>1414.26</v>
      </c>
    </row>
    <row r="11" spans="1:11" ht="15.75" x14ac:dyDescent="0.25">
      <c r="A11" s="413" t="s">
        <v>178</v>
      </c>
      <c r="B11" s="182">
        <v>4</v>
      </c>
      <c r="C11" s="182">
        <v>2</v>
      </c>
      <c r="D11" s="74"/>
      <c r="E11" s="73">
        <f>((('[1]THYME 8'!AO11*'[1]MARK UP FOR RETAIL'!$D$9)*'[1]MARK UP FOR RETAIL'!$D$11)*'[1]MARK UP FOR RETAIL'!$D$5)+'[1]MARK UP FOR RETAIL'!$G$5</f>
        <v>2434.86</v>
      </c>
      <c r="F11" s="73">
        <f>((('[1]THYME 8'!AP11*'[1]MARK UP FOR RETAIL'!$D$9)*'[1]MARK UP FOR RETAIL'!$D$11)*'[1]MARK UP FOR RETAIL'!$D$5)+'[1]MARK UP FOR RETAIL'!$G$5</f>
        <v>3001.86</v>
      </c>
      <c r="G11" s="71">
        <f>(('[1]THYME 8'!AQ11*'[1]MARK UP FOR RETAIL'!$D$10)*'[1]MARK UP FOR RETAIL'!$D$11)*'[1]MARK UP FOR RETAIL'!$D$7</f>
        <v>408.24</v>
      </c>
      <c r="H11" s="71">
        <f>('[1]THYME 8'!AR11*'[1]MARK UP FOR RETAIL'!$D$11)*'[1]MARK UP FOR RETAIL'!$D$5</f>
        <v>800.28</v>
      </c>
      <c r="I11" s="72"/>
      <c r="J11" s="73">
        <f>('[1]THYME 8'!AT11*'[1]MARK UP FOR RETAIL'!$D$11)*'[1]MARK UP FOR RETAIL'!$D$5</f>
        <v>1425.6000000000001</v>
      </c>
      <c r="K11" s="73">
        <f>('[1]THYME 8'!AU11*'[1]MARK UP FOR RETAIL'!$D$11)*'[1]MARK UP FOR RETAIL'!$D$5</f>
        <v>1582.74</v>
      </c>
    </row>
    <row r="12" spans="1:11" ht="15.75" x14ac:dyDescent="0.25">
      <c r="A12" s="413" t="s">
        <v>179</v>
      </c>
      <c r="B12" s="182">
        <v>4</v>
      </c>
      <c r="C12" s="182">
        <v>2</v>
      </c>
      <c r="D12" s="74"/>
      <c r="E12" s="73">
        <f>((('[1]THYME 8'!AO12*'[1]MARK UP FOR RETAIL'!$D$9)*'[1]MARK UP FOR RETAIL'!$D$11)*'[1]MARK UP FOR RETAIL'!$D$5)+'[1]MARK UP FOR RETAIL'!$G$5</f>
        <v>2664.9</v>
      </c>
      <c r="F12" s="73">
        <f>((('[1]THYME 8'!AP12*'[1]MARK UP FOR RETAIL'!$D$9)*'[1]MARK UP FOR RETAIL'!$D$11)*'[1]MARK UP FOR RETAIL'!$D$5)+'[1]MARK UP FOR RETAIL'!$G$5</f>
        <v>3293.46</v>
      </c>
      <c r="G12" s="71">
        <f>(('[1]THYME 8'!AQ12*'[1]MARK UP FOR RETAIL'!$D$10)*'[1]MARK UP FOR RETAIL'!$D$11)*'[1]MARK UP FOR RETAIL'!$D$7</f>
        <v>445.50000000000006</v>
      </c>
      <c r="H12" s="71">
        <f>('[1]THYME 8'!AR12*'[1]MARK UP FOR RETAIL'!$D$11)*'[1]MARK UP FOR RETAIL'!$D$5</f>
        <v>876.42</v>
      </c>
      <c r="I12" s="72"/>
      <c r="J12" s="73">
        <f>('[1]THYME 8'!AT12*'[1]MARK UP FOR RETAIL'!$D$11)*'[1]MARK UP FOR RETAIL'!$D$5</f>
        <v>1555.2</v>
      </c>
      <c r="K12" s="73">
        <f>('[1]THYME 8'!AU12*'[1]MARK UP FOR RETAIL'!$D$11)*'[1]MARK UP FOR RETAIL'!$D$5</f>
        <v>1730.16</v>
      </c>
    </row>
    <row r="13" spans="1:11" ht="15.75" x14ac:dyDescent="0.25">
      <c r="A13" s="413" t="s">
        <v>180</v>
      </c>
      <c r="B13" s="182">
        <v>6</v>
      </c>
      <c r="C13" s="182">
        <v>2</v>
      </c>
      <c r="D13" s="74"/>
      <c r="E13" s="73">
        <f>((('[1]THYME 8'!AO13*'[1]MARK UP FOR RETAIL'!$D$9)*'[1]MARK UP FOR RETAIL'!$D$11)*'[1]MARK UP FOR RETAIL'!$D$5)+'[1]MARK UP FOR RETAIL'!$G$5</f>
        <v>3073.1400000000003</v>
      </c>
      <c r="F13" s="73">
        <f>((('[1]THYME 8'!AP13*'[1]MARK UP FOR RETAIL'!$D$9)*'[1]MARK UP FOR RETAIL'!$D$11)*'[1]MARK UP FOR RETAIL'!$D$5)+'[1]MARK UP FOR RETAIL'!$G$5</f>
        <v>3693.6000000000004</v>
      </c>
      <c r="G13" s="71">
        <f>(('[1]THYME 8'!AQ13*'[1]MARK UP FOR RETAIL'!$D$10)*'[1]MARK UP FOR RETAIL'!$D$11)*'[1]MARK UP FOR RETAIL'!$D$7</f>
        <v>479.52000000000004</v>
      </c>
      <c r="H13" s="71">
        <f>('[1]THYME 8'!AR13*'[1]MARK UP FOR RETAIL'!$D$11)*'[1]MARK UP FOR RETAIL'!$D$5</f>
        <v>954.18</v>
      </c>
      <c r="I13" s="72"/>
      <c r="J13" s="73">
        <f>('[1]THYME 8'!AT13*'[1]MARK UP FOR RETAIL'!$D$11)*'[1]MARK UP FOR RETAIL'!$D$5</f>
        <v>1770.66</v>
      </c>
      <c r="K13" s="73">
        <f>('[1]THYME 8'!AU13*'[1]MARK UP FOR RETAIL'!$D$11)*'[1]MARK UP FOR RETAIL'!$D$5</f>
        <v>1968.3000000000002</v>
      </c>
    </row>
    <row r="14" spans="1:11" ht="15.75" x14ac:dyDescent="0.25">
      <c r="A14" s="437" t="s">
        <v>181</v>
      </c>
      <c r="B14" s="277">
        <v>6</v>
      </c>
      <c r="C14" s="277">
        <v>2</v>
      </c>
      <c r="D14" s="74"/>
      <c r="E14" s="73">
        <f>((('[1]THYME 8'!AO14*'[1]MARK UP FOR RETAIL'!$D$9)*'[1]MARK UP FOR RETAIL'!$D$11)*'[1]MARK UP FOR RETAIL'!$D$5)+'[1]MARK UP FOR RETAIL'!$G$5</f>
        <v>3355.02</v>
      </c>
      <c r="F14" s="73">
        <f>((('[1]THYME 8'!AP14*'[1]MARK UP FOR RETAIL'!$D$9)*'[1]MARK UP FOR RETAIL'!$D$11)*'[1]MARK UP FOR RETAIL'!$D$5)+'[1]MARK UP FOR RETAIL'!$G$5</f>
        <v>4096.9799999999996</v>
      </c>
      <c r="G14" s="71">
        <f>(('[1]THYME 8'!AQ14*'[1]MARK UP FOR RETAIL'!$D$10)*'[1]MARK UP FOR RETAIL'!$D$11)*'[1]MARK UP FOR RETAIL'!$D$7</f>
        <v>521.64</v>
      </c>
      <c r="H14" s="71">
        <f>('[1]THYME 8'!AR14*'[1]MARK UP FOR RETAIL'!$D$11)*'[1]MARK UP FOR RETAIL'!$D$5</f>
        <v>1033.5600000000002</v>
      </c>
      <c r="I14" s="72"/>
      <c r="J14" s="73">
        <f>('[1]THYME 8'!AT14*'[1]MARK UP FOR RETAIL'!$D$11)*'[1]MARK UP FOR RETAIL'!$D$5</f>
        <v>1918.0800000000002</v>
      </c>
      <c r="K14" s="73">
        <f>('[1]THYME 8'!AU14*'[1]MARK UP FOR RETAIL'!$D$11)*'[1]MARK UP FOR RETAIL'!$D$5</f>
        <v>2131.92</v>
      </c>
    </row>
    <row r="15" spans="1:11" ht="15.75" x14ac:dyDescent="0.25">
      <c r="A15" s="260" t="s">
        <v>99</v>
      </c>
      <c r="B15" s="261"/>
      <c r="C15" s="261"/>
      <c r="D15" s="262"/>
      <c r="E15" s="73">
        <f>((('[1]THYME 8'!AO15*'[1]MARK UP FOR RETAIL'!$D$9)*'[1]MARK UP FOR RETAIL'!$D$11)*'[1]MARK UP FOR RETAIL'!$D$5)</f>
        <v>153.9</v>
      </c>
      <c r="F15" s="73">
        <f>((('[1]THYME 8'!AP15*'[1]MARK UP FOR RETAIL'!$D$9)*'[1]MARK UP FOR RETAIL'!$D$11)*'[1]MARK UP FOR RETAIL'!$D$5)</f>
        <v>153.9</v>
      </c>
      <c r="G15" s="71">
        <f>(('[1]THYME 8'!AQ15*'[1]MARK UP FOR RETAIL'!$D$10)*'[1]MARK UP FOR RETAIL'!$D$11)*'[1]MARK UP FOR RETAIL'!$D$7</f>
        <v>30.780000000000005</v>
      </c>
      <c r="H15" s="73" t="s">
        <v>25</v>
      </c>
      <c r="I15" s="72"/>
      <c r="J15" s="73">
        <f>('[1]THYME 8'!AT15*'[1]MARK UP FOR RETAIL'!$D$11)*'[1]MARK UP FOR RETAIL'!$D$5</f>
        <v>69.660000000000011</v>
      </c>
      <c r="K15" s="73">
        <f>('[1]THYME 8'!AU15*'[1]MARK UP FOR RETAIL'!$D$11)*'[1]MARK UP FOR RETAIL'!$D$5</f>
        <v>77.759999999999991</v>
      </c>
    </row>
    <row r="16" spans="1:11" ht="15.75" x14ac:dyDescent="0.25">
      <c r="A16" s="279" t="s">
        <v>107</v>
      </c>
      <c r="B16" s="279"/>
      <c r="C16" s="279"/>
      <c r="D16" s="279"/>
      <c r="E16" s="73">
        <f>((('[1]THYME 8'!AO16*'[1]MARK UP FOR RETAIL'!$D$9)*'[1]MARK UP FOR RETAIL'!$D$11)*'[1]MARK UP FOR RETAIL'!$D$5)</f>
        <v>356.40000000000003</v>
      </c>
      <c r="F16" s="73">
        <f>((('[1]THYME 8'!AP16*'[1]MARK UP FOR RETAIL'!$D$9)*'[1]MARK UP FOR RETAIL'!$D$11)*'[1]MARK UP FOR RETAIL'!$D$5)</f>
        <v>460.08000000000004</v>
      </c>
      <c r="G16" s="71">
        <f>(('[1]THYME 8'!AQ16*'[1]MARK UP FOR RETAIL'!$D$10)*'[1]MARK UP FOR RETAIL'!$D$11)*'[1]MARK UP FOR RETAIL'!$D$7</f>
        <v>69.660000000000011</v>
      </c>
      <c r="H16" s="71">
        <f>('[1]THYME 8'!AR16*'[1]MARK UP FOR RETAIL'!$D$11)*'[1]MARK UP FOR RETAIL'!$D$5</f>
        <v>102.06</v>
      </c>
      <c r="I16" s="88"/>
      <c r="J16" s="73">
        <f>('[1]THYME 8'!AT16*'[1]MARK UP FOR RETAIL'!$D$11)*'[1]MARK UP FOR RETAIL'!$D$5</f>
        <v>210.60000000000002</v>
      </c>
      <c r="K16" s="73">
        <f>('[1]THYME 8'!AU16*'[1]MARK UP FOR RETAIL'!$D$11)*'[1]MARK UP FOR RETAIL'!$D$5</f>
        <v>233.28</v>
      </c>
    </row>
    <row r="17" spans="1:11" ht="15.75" x14ac:dyDescent="0.25">
      <c r="A17" s="260" t="s">
        <v>26</v>
      </c>
      <c r="B17" s="261"/>
      <c r="C17" s="261"/>
      <c r="D17" s="262"/>
      <c r="E17" s="274">
        <f>((('[1]THYME 8'!AO17*'[1]MARK UP FOR RETAIL'!$D$9)*'[1]MARK UP FOR RETAIL'!$D$11)*'[1]MARK UP FOR RETAIL'!$D$5)</f>
        <v>46.98</v>
      </c>
      <c r="F17" s="275"/>
      <c r="G17" s="73" t="s">
        <v>25</v>
      </c>
      <c r="H17" s="73" t="s">
        <v>25</v>
      </c>
      <c r="I17" s="552"/>
      <c r="J17" s="73">
        <f>('[1]THYME 8'!AT17*'[1]MARK UP FOR RETAIL'!$D$11)*'[1]MARK UP FOR RETAIL'!$D$5</f>
        <v>34.020000000000003</v>
      </c>
      <c r="K17" s="73">
        <f>('[1]THYME 8'!AU17*'[1]MARK UP FOR RETAIL'!$D$11)*'[1]MARK UP FOR RETAIL'!$D$5</f>
        <v>38.879999999999995</v>
      </c>
    </row>
    <row r="18" spans="1:11" ht="15.75" x14ac:dyDescent="0.25">
      <c r="A18" s="485" t="s">
        <v>27</v>
      </c>
      <c r="B18" s="486"/>
      <c r="C18" s="486"/>
      <c r="D18" s="487"/>
      <c r="E18" s="86">
        <f>((('[1]THYME 8'!AO18*'[1]MARK UP FOR RETAIL'!$D$9)*'[1]MARK UP FOR RETAIL'!$D$11)*'[1]MARK UP FOR RETAIL'!$D$5)</f>
        <v>-118.26</v>
      </c>
      <c r="F18" s="86">
        <f>((('[1]THYME 8'!AP18*'[1]MARK UP FOR RETAIL'!$D$9)*'[1]MARK UP FOR RETAIL'!$D$11)*'[1]MARK UP FOR RETAIL'!$D$5)</f>
        <v>-144.18</v>
      </c>
      <c r="G18" s="86">
        <f>(('[1]THYME 8'!AQ18*'[1]MARK UP FOR RETAIL'!$D$10)*'[1]MARK UP FOR RETAIL'!$D$11)*'[1]MARK UP FOR RETAIL'!$D$7</f>
        <v>-27.54</v>
      </c>
      <c r="H18" s="86"/>
      <c r="I18" s="86"/>
      <c r="J18" s="89">
        <f>('[1]THYME 8'!AT18*'[1]MARK UP FOR RETAIL'!$D$11)*'[1]MARK UP FOR RETAIL'!$D$5</f>
        <v>-69.660000000000011</v>
      </c>
      <c r="K18" s="89">
        <f>('[1]THYME 8'!AU18*'[1]MARK UP FOR RETAIL'!$D$11)*'[1]MARK UP FOR RETAIL'!$D$5</f>
        <v>-77.759999999999991</v>
      </c>
    </row>
    <row r="19" spans="1:11" x14ac:dyDescent="0.25">
      <c r="A19" s="49"/>
      <c r="B19" s="90"/>
      <c r="C19" s="90"/>
      <c r="D19" s="49"/>
      <c r="E19" s="49"/>
      <c r="F19" s="49"/>
      <c r="G19" s="49"/>
      <c r="H19" s="49"/>
      <c r="I19" s="49"/>
      <c r="J19" s="49"/>
      <c r="K19" s="49"/>
    </row>
    <row r="20" spans="1:11" x14ac:dyDescent="0.25">
      <c r="A20" s="49"/>
      <c r="B20" s="90"/>
      <c r="C20" s="90"/>
      <c r="D20" s="49"/>
      <c r="E20" s="49"/>
      <c r="F20" s="49"/>
      <c r="G20" s="176"/>
      <c r="H20" s="176"/>
      <c r="I20" s="176"/>
      <c r="J20" s="49"/>
      <c r="K20" s="49"/>
    </row>
    <row r="21" spans="1:11" x14ac:dyDescent="0.25">
      <c r="A21" s="49"/>
      <c r="B21" s="90"/>
      <c r="C21" s="90"/>
      <c r="D21" s="49"/>
      <c r="E21" s="49"/>
      <c r="F21" s="49"/>
      <c r="G21" s="176"/>
      <c r="H21" s="176"/>
      <c r="I21" s="176"/>
      <c r="J21" s="49"/>
      <c r="K21" s="49"/>
    </row>
    <row r="22" spans="1:11" x14ac:dyDescent="0.25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</row>
    <row r="23" spans="1:11" ht="15" customHeight="1" x14ac:dyDescent="0.25">
      <c r="A23" s="546" t="s">
        <v>1</v>
      </c>
      <c r="B23" s="546"/>
      <c r="C23" s="546"/>
      <c r="D23" s="546"/>
      <c r="E23" s="49"/>
      <c r="F23" s="49"/>
      <c r="G23" s="49"/>
      <c r="H23" s="49"/>
      <c r="I23" s="49"/>
      <c r="J23" s="49"/>
      <c r="K23" s="49"/>
    </row>
    <row r="24" spans="1:11" ht="15" customHeight="1" x14ac:dyDescent="0.25">
      <c r="A24" s="546"/>
      <c r="B24" s="546"/>
      <c r="C24" s="546"/>
      <c r="D24" s="546"/>
      <c r="E24" s="547" t="s">
        <v>154</v>
      </c>
      <c r="F24" s="548"/>
      <c r="G24" s="53"/>
      <c r="H24" s="53"/>
      <c r="I24" s="53"/>
      <c r="J24" s="54" t="s">
        <v>3</v>
      </c>
      <c r="K24" s="229"/>
    </row>
    <row r="25" spans="1:11" ht="15" customHeight="1" x14ac:dyDescent="0.25">
      <c r="A25" s="549"/>
      <c r="B25" s="549"/>
      <c r="C25" s="549"/>
      <c r="D25" s="549"/>
      <c r="E25" s="550"/>
      <c r="F25" s="551"/>
      <c r="G25" s="53"/>
      <c r="H25" s="53"/>
      <c r="I25" s="53"/>
      <c r="J25" s="234"/>
      <c r="K25" s="234"/>
    </row>
    <row r="26" spans="1:11" ht="51" x14ac:dyDescent="0.25">
      <c r="A26" s="60" t="s">
        <v>43</v>
      </c>
      <c r="B26" s="63" t="s">
        <v>5</v>
      </c>
      <c r="C26" s="63" t="s">
        <v>104</v>
      </c>
      <c r="D26" s="63" t="s">
        <v>6</v>
      </c>
      <c r="E26" s="63" t="s">
        <v>8</v>
      </c>
      <c r="F26" s="63" t="s">
        <v>9</v>
      </c>
      <c r="G26" s="61" t="s">
        <v>10</v>
      </c>
      <c r="H26" s="62"/>
      <c r="I26" s="65"/>
      <c r="J26" s="482" t="s">
        <v>12</v>
      </c>
      <c r="K26" s="482" t="s">
        <v>13</v>
      </c>
    </row>
    <row r="27" spans="1:11" ht="15.75" x14ac:dyDescent="0.25">
      <c r="A27" s="413" t="s">
        <v>174</v>
      </c>
      <c r="B27" s="182">
        <v>1</v>
      </c>
      <c r="C27" s="182">
        <v>2</v>
      </c>
      <c r="D27" s="70" t="s">
        <v>14</v>
      </c>
      <c r="E27" s="73">
        <f>((('[1]THYME 8'!AO27*'[1]MARK UP FOR RETAIL'!$D$9)*'[1]MARK UP FOR RETAIL'!$D$11)*'[1]MARK UP FOR RETAIL'!$D$5)+'[1]MARK UP FOR RETAIL'!$G$5</f>
        <v>1297.6199999999999</v>
      </c>
      <c r="F27" s="73">
        <f>((('[1]THYME 8'!AP27*'[1]MARK UP FOR RETAIL'!$D$9)*'[1]MARK UP FOR RETAIL'!$D$11)*'[1]MARK UP FOR RETAIL'!$D$5)+'[1]MARK UP FOR RETAIL'!$G$5</f>
        <v>1663.74</v>
      </c>
      <c r="G27" s="80">
        <f>(('[1]THYME 8'!AQ27*'[1]MARK UP FOR RETAIL'!$D$10)*'[1]MARK UP FOR RETAIL'!$D$11)*'[1]MARK UP FOR RETAIL'!$D$7</f>
        <v>262.44</v>
      </c>
      <c r="H27" s="82"/>
      <c r="I27" s="72"/>
      <c r="J27" s="73">
        <f>('[1]THYME 8'!AT27*'[1]MARK UP FOR RETAIL'!$D$11)*'[1]MARK UP FOR RETAIL'!$D$5</f>
        <v>771.12</v>
      </c>
      <c r="K27" s="73">
        <f>('[1]THYME 8'!AU27*'[1]MARK UP FOR RETAIL'!$D$11)*'[1]MARK UP FOR RETAIL'!$D$5</f>
        <v>858.6</v>
      </c>
    </row>
    <row r="28" spans="1:11" ht="15.75" x14ac:dyDescent="0.25">
      <c r="A28" s="413" t="s">
        <v>175</v>
      </c>
      <c r="B28" s="182">
        <v>2</v>
      </c>
      <c r="C28" s="182">
        <v>2</v>
      </c>
      <c r="D28" s="74"/>
      <c r="E28" s="73">
        <f>((('[1]THYME 8'!AO28*'[1]MARK UP FOR RETAIL'!$D$9)*'[1]MARK UP FOR RETAIL'!$D$11)*'[1]MARK UP FOR RETAIL'!$D$5)+'[1]MARK UP FOR RETAIL'!$G$5</f>
        <v>1496.88</v>
      </c>
      <c r="F28" s="73">
        <f>((('[1]THYME 8'!AP28*'[1]MARK UP FOR RETAIL'!$D$9)*'[1]MARK UP FOR RETAIL'!$D$11)*'[1]MARK UP FOR RETAIL'!$D$5)+'[1]MARK UP FOR RETAIL'!$G$5</f>
        <v>1931.04</v>
      </c>
      <c r="G28" s="80">
        <f>(('[1]THYME 8'!AQ28*'[1]MARK UP FOR RETAIL'!$D$10)*'[1]MARK UP FOR RETAIL'!$D$11)*'[1]MARK UP FOR RETAIL'!$D$7</f>
        <v>296.46000000000004</v>
      </c>
      <c r="H28" s="82"/>
      <c r="I28" s="72"/>
      <c r="J28" s="73">
        <f>('[1]THYME 8'!AT28*'[1]MARK UP FOR RETAIL'!$D$11)*'[1]MARK UP FOR RETAIL'!$D$5</f>
        <v>889.38</v>
      </c>
      <c r="K28" s="73">
        <f>('[1]THYME 8'!AU28*'[1]MARK UP FOR RETAIL'!$D$11)*'[1]MARK UP FOR RETAIL'!$D$5</f>
        <v>986.58</v>
      </c>
    </row>
    <row r="29" spans="1:11" ht="15.75" x14ac:dyDescent="0.25">
      <c r="A29" s="413" t="s">
        <v>176</v>
      </c>
      <c r="B29" s="182">
        <v>2</v>
      </c>
      <c r="C29" s="182">
        <v>2</v>
      </c>
      <c r="D29" s="74"/>
      <c r="E29" s="73">
        <f>((('[1]THYME 8'!AO29*'[1]MARK UP FOR RETAIL'!$D$9)*'[1]MARK UP FOR RETAIL'!$D$11)*'[1]MARK UP FOR RETAIL'!$D$5)+'[1]MARK UP FOR RETAIL'!$G$5</f>
        <v>1681.56</v>
      </c>
      <c r="F29" s="73">
        <f>((('[1]THYME 8'!AP29*'[1]MARK UP FOR RETAIL'!$D$9)*'[1]MARK UP FOR RETAIL'!$D$11)*'[1]MARK UP FOR RETAIL'!$D$5)+'[1]MARK UP FOR RETAIL'!$G$5</f>
        <v>2180.52</v>
      </c>
      <c r="G29" s="80">
        <f>(('[1]THYME 8'!AQ29*'[1]MARK UP FOR RETAIL'!$D$10)*'[1]MARK UP FOR RETAIL'!$D$11)*'[1]MARK UP FOR RETAIL'!$D$7</f>
        <v>335.34</v>
      </c>
      <c r="H29" s="82"/>
      <c r="I29" s="72"/>
      <c r="J29" s="73">
        <f>('[1]THYME 8'!AT29*'[1]MARK UP FOR RETAIL'!$D$11)*'[1]MARK UP FOR RETAIL'!$D$5</f>
        <v>986.58</v>
      </c>
      <c r="K29" s="73">
        <f>('[1]THYME 8'!AU29*'[1]MARK UP FOR RETAIL'!$D$11)*'[1]MARK UP FOR RETAIL'!$D$5</f>
        <v>1096.74</v>
      </c>
    </row>
    <row r="30" spans="1:11" ht="15.75" x14ac:dyDescent="0.25">
      <c r="A30" s="413" t="s">
        <v>177</v>
      </c>
      <c r="B30" s="182">
        <v>2</v>
      </c>
      <c r="C30" s="182">
        <v>2</v>
      </c>
      <c r="D30" s="74"/>
      <c r="E30" s="73">
        <f>((('[1]THYME 8'!AO30*'[1]MARK UP FOR RETAIL'!$D$9)*'[1]MARK UP FOR RETAIL'!$D$11)*'[1]MARK UP FOR RETAIL'!$D$5)+'[1]MARK UP FOR RETAIL'!$G$5</f>
        <v>1859.76</v>
      </c>
      <c r="F30" s="73">
        <f>((('[1]THYME 8'!AP30*'[1]MARK UP FOR RETAIL'!$D$9)*'[1]MARK UP FOR RETAIL'!$D$11)*'[1]MARK UP FOR RETAIL'!$D$5)+'[1]MARK UP FOR RETAIL'!$G$5</f>
        <v>2425.14</v>
      </c>
      <c r="G30" s="80">
        <f>(('[1]THYME 8'!AQ30*'[1]MARK UP FOR RETAIL'!$D$10)*'[1]MARK UP FOR RETAIL'!$D$11)*'[1]MARK UP FOR RETAIL'!$D$7</f>
        <v>372.6</v>
      </c>
      <c r="H30" s="82"/>
      <c r="I30" s="72"/>
      <c r="J30" s="73">
        <f>('[1]THYME 8'!AT30*'[1]MARK UP FOR RETAIL'!$D$11)*'[1]MARK UP FOR RETAIL'!$D$5</f>
        <v>1145.3400000000001</v>
      </c>
      <c r="K30" s="73">
        <f>('[1]THYME 8'!AU30*'[1]MARK UP FOR RETAIL'!$D$11)*'[1]MARK UP FOR RETAIL'!$D$5</f>
        <v>1274.94</v>
      </c>
    </row>
    <row r="31" spans="1:11" ht="15.75" x14ac:dyDescent="0.25">
      <c r="A31" s="413" t="s">
        <v>178</v>
      </c>
      <c r="B31" s="182">
        <v>4</v>
      </c>
      <c r="C31" s="182">
        <v>2</v>
      </c>
      <c r="D31" s="74"/>
      <c r="E31" s="73">
        <f>((('[1]THYME 8'!AO31*'[1]MARK UP FOR RETAIL'!$D$9)*'[1]MARK UP FOR RETAIL'!$D$11)*'[1]MARK UP FOR RETAIL'!$D$5)+'[1]MARK UP FOR RETAIL'!$G$5</f>
        <v>2191.86</v>
      </c>
      <c r="F31" s="73">
        <f>((('[1]THYME 8'!AP31*'[1]MARK UP FOR RETAIL'!$D$9)*'[1]MARK UP FOR RETAIL'!$D$11)*'[1]MARK UP FOR RETAIL'!$D$5)+'[1]MARK UP FOR RETAIL'!$G$5</f>
        <v>2702.16</v>
      </c>
      <c r="G31" s="80">
        <f>(('[1]THYME 8'!AQ31*'[1]MARK UP FOR RETAIL'!$D$10)*'[1]MARK UP FOR RETAIL'!$D$11)*'[1]MARK UP FOR RETAIL'!$D$7</f>
        <v>408.24</v>
      </c>
      <c r="H31" s="82"/>
      <c r="I31" s="72"/>
      <c r="J31" s="73">
        <f>('[1]THYME 8'!AT31*'[1]MARK UP FOR RETAIL'!$D$11)*'[1]MARK UP FOR RETAIL'!$D$5</f>
        <v>1283.04</v>
      </c>
      <c r="K31" s="73">
        <f>('[1]THYME 8'!AU31*'[1]MARK UP FOR RETAIL'!$D$11)*'[1]MARK UP FOR RETAIL'!$D$5</f>
        <v>1427.2200000000003</v>
      </c>
    </row>
    <row r="32" spans="1:11" ht="15.75" x14ac:dyDescent="0.25">
      <c r="A32" s="413" t="s">
        <v>179</v>
      </c>
      <c r="B32" s="182">
        <v>4</v>
      </c>
      <c r="C32" s="182">
        <v>2</v>
      </c>
      <c r="D32" s="74"/>
      <c r="E32" s="73">
        <f>((('[1]THYME 8'!AO32*'[1]MARK UP FOR RETAIL'!$D$9)*'[1]MARK UP FOR RETAIL'!$D$11)*'[1]MARK UP FOR RETAIL'!$D$5)+'[1]MARK UP FOR RETAIL'!$G$5</f>
        <v>2399.2200000000003</v>
      </c>
      <c r="F32" s="73">
        <f>((('[1]THYME 8'!AP32*'[1]MARK UP FOR RETAIL'!$D$9)*'[1]MARK UP FOR RETAIL'!$D$11)*'[1]MARK UP FOR RETAIL'!$D$5)+'[1]MARK UP FOR RETAIL'!$G$5</f>
        <v>2964.6000000000004</v>
      </c>
      <c r="G32" s="80">
        <f>(('[1]THYME 8'!AQ32*'[1]MARK UP FOR RETAIL'!$D$10)*'[1]MARK UP FOR RETAIL'!$D$11)*'[1]MARK UP FOR RETAIL'!$D$7</f>
        <v>445.50000000000006</v>
      </c>
      <c r="H32" s="82"/>
      <c r="I32" s="72"/>
      <c r="J32" s="73">
        <f>('[1]THYME 8'!AT32*'[1]MARK UP FOR RETAIL'!$D$11)*'[1]MARK UP FOR RETAIL'!$D$5</f>
        <v>1399.68</v>
      </c>
      <c r="K32" s="73">
        <f>('[1]THYME 8'!AU32*'[1]MARK UP FOR RETAIL'!$D$11)*'[1]MARK UP FOR RETAIL'!$D$5</f>
        <v>1555.2</v>
      </c>
    </row>
    <row r="33" spans="1:11" ht="15.75" x14ac:dyDescent="0.25">
      <c r="A33" s="413" t="s">
        <v>202</v>
      </c>
      <c r="B33" s="182">
        <v>6</v>
      </c>
      <c r="C33" s="182">
        <v>2</v>
      </c>
      <c r="D33" s="74"/>
      <c r="E33" s="73">
        <f>((('[1]THYME 8'!AO33*'[1]MARK UP FOR RETAIL'!$D$9)*'[1]MARK UP FOR RETAIL'!$D$11)*'[1]MARK UP FOR RETAIL'!$D$5)+'[1]MARK UP FOR RETAIL'!$G$5</f>
        <v>2760.48</v>
      </c>
      <c r="F33" s="73">
        <f>((('[1]THYME 8'!AP33*'[1]MARK UP FOR RETAIL'!$D$9)*'[1]MARK UP FOR RETAIL'!$D$11)*'[1]MARK UP FOR RETAIL'!$D$5)+'[1]MARK UP FOR RETAIL'!$G$5</f>
        <v>3361.5</v>
      </c>
      <c r="G33" s="80">
        <f>(('[1]THYME 8'!AQ33*'[1]MARK UP FOR RETAIL'!$D$10)*'[1]MARK UP FOR RETAIL'!$D$11)*'[1]MARK UP FOR RETAIL'!$D$7</f>
        <v>479.52000000000004</v>
      </c>
      <c r="H33" s="82"/>
      <c r="I33" s="72"/>
      <c r="J33" s="73">
        <f>('[1]THYME 8'!AT33*'[1]MARK UP FOR RETAIL'!$D$11)*'[1]MARK UP FOR RETAIL'!$D$5</f>
        <v>1594.0800000000002</v>
      </c>
      <c r="K33" s="73">
        <f>('[1]THYME 8'!AU33*'[1]MARK UP FOR RETAIL'!$D$11)*'[1]MARK UP FOR RETAIL'!$D$5</f>
        <v>1772.28</v>
      </c>
    </row>
    <row r="34" spans="1:11" ht="15.75" x14ac:dyDescent="0.25">
      <c r="A34" s="413" t="s">
        <v>203</v>
      </c>
      <c r="B34" s="182">
        <v>6</v>
      </c>
      <c r="C34" s="182">
        <v>2</v>
      </c>
      <c r="D34" s="76"/>
      <c r="E34" s="73">
        <f>((('[1]THYME 8'!AO34*'[1]MARK UP FOR RETAIL'!$D$9)*'[1]MARK UP FOR RETAIL'!$D$11)*'[1]MARK UP FOR RETAIL'!$D$5)+'[1]MARK UP FOR RETAIL'!$G$5</f>
        <v>3018.06</v>
      </c>
      <c r="F34" s="73">
        <f>((('[1]THYME 8'!AP34*'[1]MARK UP FOR RETAIL'!$D$9)*'[1]MARK UP FOR RETAIL'!$D$11)*'[1]MARK UP FOR RETAIL'!$D$5)+'[1]MARK UP FOR RETAIL'!$G$5</f>
        <v>3774.6000000000004</v>
      </c>
      <c r="G34" s="80">
        <f>(('[1]THYME 8'!AQ34*'[1]MARK UP FOR RETAIL'!$D$10)*'[1]MARK UP FOR RETAIL'!$D$11)*'[1]MARK UP FOR RETAIL'!$D$7</f>
        <v>521.64</v>
      </c>
      <c r="H34" s="82"/>
      <c r="I34" s="72"/>
      <c r="J34" s="73">
        <f>('[1]THYME 8'!AT34*'[1]MARK UP FOR RETAIL'!$D$11)*'[1]MARK UP FOR RETAIL'!$D$5</f>
        <v>1726.92</v>
      </c>
      <c r="K34" s="73">
        <f>('[1]THYME 8'!AU34*'[1]MARK UP FOR RETAIL'!$D$11)*'[1]MARK UP FOR RETAIL'!$D$5</f>
        <v>1918.0800000000002</v>
      </c>
    </row>
    <row r="35" spans="1:11" ht="15.75" x14ac:dyDescent="0.25">
      <c r="A35" s="553" t="s">
        <v>99</v>
      </c>
      <c r="B35" s="554"/>
      <c r="C35" s="554"/>
      <c r="D35" s="555"/>
      <c r="E35" s="73">
        <f>((('[1]THYME 8'!AO35*'[1]MARK UP FOR RETAIL'!$D$9)*'[1]MARK UP FOR RETAIL'!$D$11)*'[1]MARK UP FOR RETAIL'!$D$5)</f>
        <v>153.9</v>
      </c>
      <c r="F35" s="73">
        <f>((('[1]THYME 8'!AP35*'[1]MARK UP FOR RETAIL'!$D$9)*'[1]MARK UP FOR RETAIL'!$D$11)*'[1]MARK UP FOR RETAIL'!$D$5)</f>
        <v>153.9</v>
      </c>
      <c r="G35" s="80">
        <f>(('[1]THYME 8'!AQ35*'[1]MARK UP FOR RETAIL'!$D$10)*'[1]MARK UP FOR RETAIL'!$D$11)*'[1]MARK UP FOR RETAIL'!$D$7</f>
        <v>30.780000000000005</v>
      </c>
      <c r="H35" s="82"/>
      <c r="I35" s="72"/>
      <c r="J35" s="73">
        <f>('[1]THYME 8'!AT35*'[1]MARK UP FOR RETAIL'!$D$11)*'[1]MARK UP FOR RETAIL'!$D$5</f>
        <v>69.660000000000011</v>
      </c>
      <c r="K35" s="73">
        <f>('[1]THYME 8'!AU35*'[1]MARK UP FOR RETAIL'!$D$11)*'[1]MARK UP FOR RETAIL'!$D$5</f>
        <v>77.759999999999991</v>
      </c>
    </row>
    <row r="36" spans="1:11" ht="15.75" x14ac:dyDescent="0.25">
      <c r="A36" s="279" t="s">
        <v>107</v>
      </c>
      <c r="B36" s="279"/>
      <c r="C36" s="279"/>
      <c r="D36" s="279"/>
      <c r="E36" s="73">
        <f>((('[1]THYME 8'!AO36*'[1]MARK UP FOR RETAIL'!$D$9)*'[1]MARK UP FOR RETAIL'!$D$11)*'[1]MARK UP FOR RETAIL'!$D$5)</f>
        <v>317.52</v>
      </c>
      <c r="F36" s="73">
        <f>((('[1]THYME 8'!AP36*'[1]MARK UP FOR RETAIL'!$D$9)*'[1]MARK UP FOR RETAIL'!$D$11)*'[1]MARK UP FOR RETAIL'!$D$5)</f>
        <v>416.34</v>
      </c>
      <c r="G36" s="80">
        <f>(('[1]THYME 8'!AQ36*'[1]MARK UP FOR RETAIL'!$D$10)*'[1]MARK UP FOR RETAIL'!$D$11)*'[1]MARK UP FOR RETAIL'!$D$7</f>
        <v>69.660000000000011</v>
      </c>
      <c r="H36" s="82"/>
      <c r="I36" s="88"/>
      <c r="J36" s="73">
        <f>('[1]THYME 8'!AT36*'[1]MARK UP FOR RETAIL'!$D$11)*'[1]MARK UP FOR RETAIL'!$D$5</f>
        <v>189.54000000000002</v>
      </c>
      <c r="K36" s="73">
        <f>('[1]THYME 8'!AU36*'[1]MARK UP FOR RETAIL'!$D$11)*'[1]MARK UP FOR RETAIL'!$D$5</f>
        <v>210.60000000000002</v>
      </c>
    </row>
    <row r="37" spans="1:11" ht="15.75" x14ac:dyDescent="0.25">
      <c r="A37" s="280" t="s">
        <v>27</v>
      </c>
      <c r="B37" s="281"/>
      <c r="C37" s="281"/>
      <c r="D37" s="282"/>
      <c r="E37" s="89">
        <f>((('[1]THYME 8'!AO37*'[1]MARK UP FOR RETAIL'!$D$9)*'[1]MARK UP FOR RETAIL'!$D$11)*'[1]MARK UP FOR RETAIL'!$D$5)</f>
        <v>-105.30000000000001</v>
      </c>
      <c r="F37" s="89">
        <f>((('[1]THYME 8'!AP37*'[1]MARK UP FOR RETAIL'!$D$9)*'[1]MARK UP FOR RETAIL'!$D$11)*'[1]MARK UP FOR RETAIL'!$D$5)</f>
        <v>-131.22</v>
      </c>
      <c r="G37" s="283">
        <f>(('[1]THYME 8'!AQ37*'[1]MARK UP FOR RETAIL'!$D$10)*'[1]MARK UP FOR RETAIL'!$D$11)*'[1]MARK UP FOR RETAIL'!$D$7</f>
        <v>-27.54</v>
      </c>
      <c r="H37" s="284"/>
      <c r="I37" s="86"/>
      <c r="J37" s="89">
        <f>('[1]THYME 8'!AT37*'[1]MARK UP FOR RETAIL'!$D$11)*'[1]MARK UP FOR RETAIL'!$D$5</f>
        <v>-63.18</v>
      </c>
      <c r="K37" s="89">
        <f>('[1]THYME 8'!AU37*'[1]MARK UP FOR RETAIL'!$D$11)*'[1]MARK UP FOR RETAIL'!$D$5</f>
        <v>-72.900000000000006</v>
      </c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</sheetData>
  <mergeCells count="31">
    <mergeCell ref="J24:K25"/>
    <mergeCell ref="A1:K1"/>
    <mergeCell ref="A3:D5"/>
    <mergeCell ref="J4:K5"/>
    <mergeCell ref="I6:I16"/>
    <mergeCell ref="D7:D14"/>
    <mergeCell ref="A15:D15"/>
    <mergeCell ref="A16:D16"/>
    <mergeCell ref="E4:F5"/>
    <mergeCell ref="A17:D17"/>
    <mergeCell ref="E17:F17"/>
    <mergeCell ref="A18:D18"/>
    <mergeCell ref="A23:D25"/>
    <mergeCell ref="E24:F25"/>
    <mergeCell ref="A37:D37"/>
    <mergeCell ref="G37:H37"/>
    <mergeCell ref="G26:H26"/>
    <mergeCell ref="I26:I36"/>
    <mergeCell ref="D27:D34"/>
    <mergeCell ref="G27:H27"/>
    <mergeCell ref="G28:H28"/>
    <mergeCell ref="G29:H29"/>
    <mergeCell ref="G30:H30"/>
    <mergeCell ref="G31:H31"/>
    <mergeCell ref="G32:H32"/>
    <mergeCell ref="G33:H33"/>
    <mergeCell ref="G34:H34"/>
    <mergeCell ref="A35:D35"/>
    <mergeCell ref="G35:H35"/>
    <mergeCell ref="A36:D36"/>
    <mergeCell ref="G36:H3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sqref="A1:K31"/>
    </sheetView>
  </sheetViews>
  <sheetFormatPr defaultRowHeight="15" x14ac:dyDescent="0.25"/>
  <cols>
    <col min="7" max="7" width="11.42578125" customWidth="1"/>
  </cols>
  <sheetData>
    <row r="1" spans="1:11" ht="45.75" x14ac:dyDescent="0.25">
      <c r="A1" s="27" t="s">
        <v>204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15.75" x14ac:dyDescent="0.25">
      <c r="A2" s="395"/>
      <c r="B2" s="395"/>
      <c r="C2" s="509"/>
      <c r="D2" s="176"/>
      <c r="E2" s="176"/>
      <c r="F2" s="395"/>
      <c r="G2" s="395"/>
      <c r="H2" s="176"/>
      <c r="I2" s="176"/>
      <c r="J2" s="176"/>
      <c r="K2" s="176"/>
    </row>
    <row r="3" spans="1:11" ht="15" customHeight="1" x14ac:dyDescent="0.25">
      <c r="A3" s="556" t="s">
        <v>1</v>
      </c>
      <c r="B3" s="557"/>
      <c r="C3" s="557"/>
      <c r="D3" s="557"/>
      <c r="E3" s="49"/>
      <c r="F3" s="49"/>
      <c r="G3" s="49"/>
      <c r="H3" s="49"/>
      <c r="I3" s="49"/>
      <c r="J3" s="49"/>
      <c r="K3" s="49"/>
    </row>
    <row r="4" spans="1:11" ht="15" customHeight="1" x14ac:dyDescent="0.25">
      <c r="A4" s="557"/>
      <c r="B4" s="557"/>
      <c r="C4" s="557"/>
      <c r="D4" s="557"/>
      <c r="E4" s="50" t="s">
        <v>2</v>
      </c>
      <c r="F4" s="51"/>
      <c r="G4" s="52"/>
      <c r="H4" s="53"/>
      <c r="I4" s="53"/>
      <c r="J4" s="54" t="s">
        <v>3</v>
      </c>
      <c r="K4" s="229"/>
    </row>
    <row r="5" spans="1:11" ht="15.75" customHeight="1" x14ac:dyDescent="0.25">
      <c r="A5" s="461"/>
      <c r="B5" s="461"/>
      <c r="C5" s="461"/>
      <c r="D5" s="461"/>
      <c r="E5" s="56"/>
      <c r="F5" s="57"/>
      <c r="G5" s="58"/>
      <c r="H5" s="269"/>
      <c r="I5" s="53"/>
      <c r="J5" s="234"/>
      <c r="K5" s="234"/>
    </row>
    <row r="6" spans="1:11" ht="47.25" x14ac:dyDescent="0.25">
      <c r="A6" s="60" t="s">
        <v>43</v>
      </c>
      <c r="B6" s="63" t="s">
        <v>51</v>
      </c>
      <c r="C6" s="63" t="s">
        <v>122</v>
      </c>
      <c r="D6" s="63" t="s">
        <v>6</v>
      </c>
      <c r="E6" s="201" t="s">
        <v>169</v>
      </c>
      <c r="F6" s="201"/>
      <c r="G6" s="63" t="s">
        <v>124</v>
      </c>
      <c r="H6" s="411" t="s">
        <v>47</v>
      </c>
      <c r="I6" s="363"/>
      <c r="J6" s="482" t="s">
        <v>12</v>
      </c>
      <c r="K6" s="482" t="s">
        <v>13</v>
      </c>
    </row>
    <row r="7" spans="1:11" ht="15.75" x14ac:dyDescent="0.25">
      <c r="A7" s="413" t="s">
        <v>174</v>
      </c>
      <c r="B7" s="182">
        <v>2</v>
      </c>
      <c r="C7" s="182">
        <v>1</v>
      </c>
      <c r="D7" s="168" t="s">
        <v>14</v>
      </c>
      <c r="E7" s="493">
        <f>((('[1]ZENITH 800'!S7*'[1]MARK UP FOR RETAIL'!$D$9)*'[1]MARK UP FOR RETAIL'!$D$11)*'[1]MARK UP FOR RETAIL'!$D$5)+'[1]MARK UP FOR RETAIL'!$G$5</f>
        <v>2626.02</v>
      </c>
      <c r="F7" s="493"/>
      <c r="G7" s="73">
        <f>((('[1]ZENITH 800'!U7*'[1]MARK UP FOR RETAIL'!$D$9)*'[1]MARK UP FOR RETAIL'!$D$11)*'[1]MARK UP FOR RETAIL'!$D$5)+'[1]MARK UP FOR RETAIL'!$G$5</f>
        <v>2886.84</v>
      </c>
      <c r="H7" s="71">
        <f>('[1]ZENITH 800'!V7*'[1]MARK UP FOR RETAIL'!$D$11)*'[1]MARK UP FOR RETAIL'!$D$5</f>
        <v>385.56</v>
      </c>
      <c r="I7" s="363"/>
      <c r="J7" s="73">
        <f>('[1]ZENITH 800'!X7*'[1]MARK UP FOR RETAIL'!$D$11)*'[1]MARK UP FOR RETAIL'!$D$5</f>
        <v>994.68</v>
      </c>
      <c r="K7" s="73">
        <f>('[1]ZENITH 800'!Y7*'[1]MARK UP FOR RETAIL'!$D$11)*'[1]MARK UP FOR RETAIL'!$D$5</f>
        <v>1106.46</v>
      </c>
    </row>
    <row r="8" spans="1:11" ht="15.75" x14ac:dyDescent="0.25">
      <c r="A8" s="413" t="s">
        <v>205</v>
      </c>
      <c r="B8" s="182">
        <v>2</v>
      </c>
      <c r="C8" s="182">
        <v>1</v>
      </c>
      <c r="D8" s="168"/>
      <c r="E8" s="493">
        <f>((('[1]ZENITH 800'!S8*'[1]MARK UP FOR RETAIL'!$D$9)*'[1]MARK UP FOR RETAIL'!$D$11)*'[1]MARK UP FOR RETAIL'!$D$5)+'[1]MARK UP FOR RETAIL'!$G$5</f>
        <v>3274.02</v>
      </c>
      <c r="F8" s="493"/>
      <c r="G8" s="73">
        <f>((('[1]ZENITH 800'!U8*'[1]MARK UP FOR RETAIL'!$D$9)*'[1]MARK UP FOR RETAIL'!$D$11)*'[1]MARK UP FOR RETAIL'!$D$5)+'[1]MARK UP FOR RETAIL'!$G$5</f>
        <v>3601.26</v>
      </c>
      <c r="H8" s="71">
        <f>('[1]ZENITH 800'!V8*'[1]MARK UP FOR RETAIL'!$D$11)*'[1]MARK UP FOR RETAIL'!$D$5</f>
        <v>494.1</v>
      </c>
      <c r="I8" s="363"/>
      <c r="J8" s="73">
        <f>('[1]ZENITH 800'!X8*'[1]MARK UP FOR RETAIL'!$D$11)*'[1]MARK UP FOR RETAIL'!$D$5</f>
        <v>1213.3800000000001</v>
      </c>
      <c r="K8" s="73">
        <f>('[1]ZENITH 800'!Y8*'[1]MARK UP FOR RETAIL'!$D$11)*'[1]MARK UP FOR RETAIL'!$D$5</f>
        <v>1349.46</v>
      </c>
    </row>
    <row r="9" spans="1:11" ht="15.75" x14ac:dyDescent="0.25">
      <c r="A9" s="413" t="s">
        <v>206</v>
      </c>
      <c r="B9" s="182">
        <v>2</v>
      </c>
      <c r="C9" s="182">
        <v>1</v>
      </c>
      <c r="D9" s="168"/>
      <c r="E9" s="493">
        <f>((('[1]ZENITH 800'!S9*'[1]MARK UP FOR RETAIL'!$D$9)*'[1]MARK UP FOR RETAIL'!$D$11)*'[1]MARK UP FOR RETAIL'!$D$5)+'[1]MARK UP FOR RETAIL'!$G$5</f>
        <v>3934.98</v>
      </c>
      <c r="F9" s="493"/>
      <c r="G9" s="73">
        <f>((('[1]ZENITH 800'!U9*'[1]MARK UP FOR RETAIL'!$D$9)*'[1]MARK UP FOR RETAIL'!$D$11)*'[1]MARK UP FOR RETAIL'!$D$5)+'[1]MARK UP FOR RETAIL'!$G$5</f>
        <v>4328.6400000000003</v>
      </c>
      <c r="H9" s="71">
        <f>('[1]ZENITH 800'!V9*'[1]MARK UP FOR RETAIL'!$D$11)*'[1]MARK UP FOR RETAIL'!$D$5</f>
        <v>573.48</v>
      </c>
      <c r="I9" s="363"/>
      <c r="J9" s="73">
        <f>('[1]ZENITH 800'!X9*'[1]MARK UP FOR RETAIL'!$D$11)*'[1]MARK UP FOR RETAIL'!$D$5</f>
        <v>1432.08</v>
      </c>
      <c r="K9" s="73">
        <f>('[1]ZENITH 800'!Y9*'[1]MARK UP FOR RETAIL'!$D$11)*'[1]MARK UP FOR RETAIL'!$D$5</f>
        <v>1587.6000000000001</v>
      </c>
    </row>
    <row r="10" spans="1:11" ht="15.75" x14ac:dyDescent="0.25">
      <c r="A10" s="413" t="s">
        <v>207</v>
      </c>
      <c r="B10" s="182">
        <v>4</v>
      </c>
      <c r="C10" s="182">
        <v>1</v>
      </c>
      <c r="D10" s="168"/>
      <c r="E10" s="493">
        <f>((('[1]ZENITH 800'!S10*'[1]MARK UP FOR RETAIL'!$D$9)*'[1]MARK UP FOR RETAIL'!$D$11)*'[1]MARK UP FOR RETAIL'!$D$5)+'[1]MARK UP FOR RETAIL'!$G$5</f>
        <v>4753.08</v>
      </c>
      <c r="F10" s="493"/>
      <c r="G10" s="73">
        <f>((('[1]ZENITH 800'!U10*'[1]MARK UP FOR RETAIL'!$D$9)*'[1]MARK UP FOR RETAIL'!$D$11)*'[1]MARK UP FOR RETAIL'!$D$5)+'[1]MARK UP FOR RETAIL'!$G$5</f>
        <v>5230.9799999999996</v>
      </c>
      <c r="H10" s="71">
        <f>('[1]ZENITH 800'!V10*'[1]MARK UP FOR RETAIL'!$D$11)*'[1]MARK UP FOR RETAIL'!$D$5</f>
        <v>686.88</v>
      </c>
      <c r="I10" s="363"/>
      <c r="J10" s="73">
        <f>('[1]ZENITH 800'!X10*'[1]MARK UP FOR RETAIL'!$D$11)*'[1]MARK UP FOR RETAIL'!$D$5</f>
        <v>1692.9</v>
      </c>
      <c r="K10" s="73">
        <f>('[1]ZENITH 800'!Y10*'[1]MARK UP FOR RETAIL'!$D$11)*'[1]MARK UP FOR RETAIL'!$D$5</f>
        <v>1880.8200000000002</v>
      </c>
    </row>
    <row r="11" spans="1:11" ht="15.75" x14ac:dyDescent="0.25">
      <c r="A11" s="413" t="s">
        <v>208</v>
      </c>
      <c r="B11" s="182">
        <v>6</v>
      </c>
      <c r="C11" s="182">
        <v>1</v>
      </c>
      <c r="D11" s="168"/>
      <c r="E11" s="493">
        <f>((('[1]ZENITH 800'!S11*'[1]MARK UP FOR RETAIL'!$D$9)*'[1]MARK UP FOR RETAIL'!$D$11)*'[1]MARK UP FOR RETAIL'!$D$5)+'[1]MARK UP FOR RETAIL'!$G$5</f>
        <v>5410.8</v>
      </c>
      <c r="F11" s="493"/>
      <c r="G11" s="73">
        <f>((('[1]ZENITH 800'!U11*'[1]MARK UP FOR RETAIL'!$D$9)*'[1]MARK UP FOR RETAIL'!$D$11)*'[1]MARK UP FOR RETAIL'!$D$5)+'[1]MARK UP FOR RETAIL'!$G$5</f>
        <v>5950.2599999999993</v>
      </c>
      <c r="H11" s="71">
        <f>('[1]ZENITH 800'!V11*'[1]MARK UP FOR RETAIL'!$D$11)*'[1]MARK UP FOR RETAIL'!$D$5</f>
        <v>764.64</v>
      </c>
      <c r="I11" s="363"/>
      <c r="J11" s="73">
        <f>('[1]ZENITH 800'!X11*'[1]MARK UP FOR RETAIL'!$D$11)*'[1]MARK UP FOR RETAIL'!$D$5</f>
        <v>1940.76</v>
      </c>
      <c r="K11" s="73">
        <f>('[1]ZENITH 800'!Y11*'[1]MARK UP FOR RETAIL'!$D$11)*'[1]MARK UP FOR RETAIL'!$D$5</f>
        <v>2157.84</v>
      </c>
    </row>
    <row r="12" spans="1:11" ht="15.75" x14ac:dyDescent="0.25">
      <c r="A12" s="184" t="s">
        <v>99</v>
      </c>
      <c r="B12" s="184"/>
      <c r="C12" s="184"/>
      <c r="D12" s="168"/>
      <c r="E12" s="493">
        <f>((('[1]ZENITH 800'!S12*'[1]MARK UP FOR RETAIL'!$D$9)*'[1]MARK UP FOR RETAIL'!$D$11)*'[1]MARK UP FOR RETAIL'!$D$5)</f>
        <v>281.88</v>
      </c>
      <c r="F12" s="493"/>
      <c r="G12" s="73">
        <f>((('[1]ZENITH 800'!U12*'[1]MARK UP FOR RETAIL'!$D$9)*'[1]MARK UP FOR RETAIL'!$D$11)*'[1]MARK UP FOR RETAIL'!$D$5)</f>
        <v>281.88</v>
      </c>
      <c r="H12" s="333" t="s">
        <v>25</v>
      </c>
      <c r="I12" s="363"/>
      <c r="J12" s="73">
        <f>('[1]ZENITH 800'!X12*'[1]MARK UP FOR RETAIL'!$D$11)*'[1]MARK UP FOR RETAIL'!$D$5</f>
        <v>139.32000000000002</v>
      </c>
      <c r="K12" s="73">
        <f>('[1]ZENITH 800'!Y12*'[1]MARK UP FOR RETAIL'!$D$11)*'[1]MARK UP FOR RETAIL'!$D$5</f>
        <v>155.51999999999998</v>
      </c>
    </row>
    <row r="13" spans="1:11" ht="15.75" x14ac:dyDescent="0.25">
      <c r="A13" s="334" t="s">
        <v>96</v>
      </c>
      <c r="B13" s="334"/>
      <c r="C13" s="334"/>
      <c r="D13" s="334"/>
      <c r="E13" s="493">
        <f>((('[1]ZENITH 800'!S13*'[1]MARK UP FOR RETAIL'!$D$9)*'[1]MARK UP FOR RETAIL'!$D$11)*'[1]MARK UP FOR RETAIL'!$D$5)</f>
        <v>821.34</v>
      </c>
      <c r="F13" s="493"/>
      <c r="G13" s="73">
        <f>((('[1]ZENITH 800'!U13*'[1]MARK UP FOR RETAIL'!$D$9)*'[1]MARK UP FOR RETAIL'!$D$11)*'[1]MARK UP FOR RETAIL'!$D$5)</f>
        <v>905.58</v>
      </c>
      <c r="H13" s="71">
        <f>('[1]ZENITH 800'!V13*'[1]MARK UP FOR RETAIL'!$D$11)*'[1]MARK UP FOR RETAIL'!$D$5</f>
        <v>102.06</v>
      </c>
      <c r="I13" s="363"/>
      <c r="J13" s="73">
        <f>('[1]ZENITH 800'!X13*'[1]MARK UP FOR RETAIL'!$D$11)*'[1]MARK UP FOR RETAIL'!$D$5</f>
        <v>230.04000000000002</v>
      </c>
      <c r="K13" s="73">
        <f>('[1]ZENITH 800'!Y13*'[1]MARK UP FOR RETAIL'!$D$11)*'[1]MARK UP FOR RETAIL'!$D$5</f>
        <v>255.96</v>
      </c>
    </row>
    <row r="14" spans="1:11" ht="15.75" x14ac:dyDescent="0.25">
      <c r="A14" s="334" t="s">
        <v>26</v>
      </c>
      <c r="B14" s="334"/>
      <c r="C14" s="334"/>
      <c r="D14" s="334"/>
      <c r="E14" s="558">
        <f>(('[1]ZENITH 800'!S14*'[1]MARK UP FOR RETAIL'!$D$10)*'[1]MARK UP FOR RETAIL'!$D$11)*'[1]MARK UP FOR RETAIL'!$D$7</f>
        <v>46.98</v>
      </c>
      <c r="F14" s="558"/>
      <c r="G14" s="558"/>
      <c r="H14" s="333" t="s">
        <v>25</v>
      </c>
      <c r="I14" s="363"/>
      <c r="J14" s="73">
        <f>('[1]ZENITH 800'!X14*'[1]MARK UP FOR RETAIL'!$D$11)*'[1]MARK UP FOR RETAIL'!$D$5</f>
        <v>34.020000000000003</v>
      </c>
      <c r="K14" s="73">
        <f>('[1]ZENITH 800'!Y14*'[1]MARK UP FOR RETAIL'!$D$11)*'[1]MARK UP FOR RETAIL'!$D$5</f>
        <v>38.879999999999995</v>
      </c>
    </row>
    <row r="17" spans="1:11" ht="15" customHeight="1" x14ac:dyDescent="0.25">
      <c r="A17" s="531" t="s">
        <v>209</v>
      </c>
      <c r="B17" s="531"/>
      <c r="C17" s="531"/>
      <c r="D17" s="531"/>
      <c r="E17" s="531"/>
      <c r="F17" s="531"/>
      <c r="G17" s="531"/>
      <c r="H17" s="531"/>
      <c r="I17" s="531"/>
      <c r="J17" s="531"/>
      <c r="K17" s="531"/>
    </row>
    <row r="18" spans="1:11" ht="15" customHeight="1" x14ac:dyDescent="0.25">
      <c r="A18" s="187"/>
      <c r="B18" s="187"/>
      <c r="C18" s="187"/>
      <c r="D18" s="187"/>
      <c r="E18" s="187"/>
      <c r="F18" s="187"/>
      <c r="G18" s="187"/>
      <c r="H18" s="187"/>
      <c r="I18" s="187"/>
      <c r="J18" s="187"/>
      <c r="K18" s="187"/>
    </row>
    <row r="19" spans="1:11" ht="15" customHeight="1" x14ac:dyDescent="0.25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</row>
    <row r="20" spans="1:11" ht="20.25" x14ac:dyDescent="0.25">
      <c r="A20" s="559" t="s">
        <v>210</v>
      </c>
      <c r="B20" s="365"/>
      <c r="C20" s="365"/>
      <c r="D20" s="365"/>
      <c r="E20" s="365"/>
      <c r="F20" s="559"/>
      <c r="G20" s="559"/>
      <c r="H20" s="190"/>
      <c r="I20" s="190"/>
      <c r="J20" s="190"/>
      <c r="K20" s="190"/>
    </row>
    <row r="21" spans="1:11" ht="20.25" x14ac:dyDescent="0.25">
      <c r="A21" s="559" t="s">
        <v>211</v>
      </c>
      <c r="B21" s="365"/>
      <c r="C21" s="365"/>
      <c r="D21" s="365"/>
      <c r="E21" s="365"/>
      <c r="F21" s="559"/>
      <c r="G21" s="559"/>
      <c r="H21" s="190"/>
      <c r="I21" s="190"/>
      <c r="J21" s="190"/>
      <c r="K21" s="190"/>
    </row>
    <row r="22" spans="1:11" ht="20.25" x14ac:dyDescent="0.25">
      <c r="A22" s="395" t="s">
        <v>212</v>
      </c>
      <c r="B22" s="365"/>
      <c r="C22" s="365"/>
      <c r="D22" s="365"/>
      <c r="E22" s="365"/>
      <c r="F22" s="559"/>
      <c r="G22" s="559"/>
      <c r="H22" s="190"/>
      <c r="I22" s="190"/>
      <c r="J22" s="190"/>
      <c r="K22" s="190"/>
    </row>
    <row r="23" spans="1:11" ht="15.75" x14ac:dyDescent="0.25">
      <c r="A23" s="395" t="s">
        <v>213</v>
      </c>
      <c r="B23" s="509"/>
      <c r="C23" s="509"/>
      <c r="D23" s="176"/>
      <c r="E23" s="176"/>
      <c r="F23" s="395"/>
      <c r="G23" s="395"/>
      <c r="H23" s="176"/>
      <c r="I23" s="176"/>
      <c r="J23" s="176"/>
      <c r="K23" s="176"/>
    </row>
    <row r="24" spans="1:11" ht="15.75" x14ac:dyDescent="0.25">
      <c r="A24" s="395" t="s">
        <v>214</v>
      </c>
      <c r="B24" s="509"/>
      <c r="C24" s="509"/>
      <c r="D24" s="176"/>
      <c r="E24" s="176"/>
      <c r="F24" s="395"/>
      <c r="G24" s="395"/>
      <c r="H24" s="176"/>
      <c r="I24" s="176"/>
      <c r="J24" s="176"/>
      <c r="K24" s="176"/>
    </row>
    <row r="25" spans="1:11" ht="15.75" x14ac:dyDescent="0.25">
      <c r="A25" s="395" t="s">
        <v>61</v>
      </c>
      <c r="B25" s="509"/>
      <c r="C25" s="509"/>
      <c r="D25" s="176"/>
      <c r="E25" s="176"/>
      <c r="F25" s="395"/>
      <c r="G25" s="395"/>
      <c r="H25" s="176"/>
      <c r="I25" s="176"/>
      <c r="J25" s="176"/>
      <c r="K25" s="176"/>
    </row>
    <row r="26" spans="1:11" ht="15.75" x14ac:dyDescent="0.25">
      <c r="A26" s="559" t="s">
        <v>128</v>
      </c>
    </row>
    <row r="27" spans="1:11" ht="15.75" x14ac:dyDescent="0.25">
      <c r="A27" s="559" t="s">
        <v>215</v>
      </c>
    </row>
    <row r="28" spans="1:11" ht="15.75" x14ac:dyDescent="0.25">
      <c r="A28" s="559" t="s">
        <v>216</v>
      </c>
    </row>
    <row r="29" spans="1:11" x14ac:dyDescent="0.25">
      <c r="A29" s="188" t="s">
        <v>59</v>
      </c>
    </row>
    <row r="30" spans="1:11" ht="15.75" x14ac:dyDescent="0.25">
      <c r="A30" s="395" t="s">
        <v>217</v>
      </c>
    </row>
    <row r="31" spans="1:11" ht="15.75" x14ac:dyDescent="0.25">
      <c r="A31" s="395" t="s">
        <v>218</v>
      </c>
    </row>
  </sheetData>
  <mergeCells count="19">
    <mergeCell ref="A17:K19"/>
    <mergeCell ref="E13:F13"/>
    <mergeCell ref="A1:K1"/>
    <mergeCell ref="A3:D5"/>
    <mergeCell ref="J4:K5"/>
    <mergeCell ref="E6:F6"/>
    <mergeCell ref="I6:I14"/>
    <mergeCell ref="D7:D12"/>
    <mergeCell ref="E7:F7"/>
    <mergeCell ref="E8:F8"/>
    <mergeCell ref="E4:G5"/>
    <mergeCell ref="A14:D14"/>
    <mergeCell ref="E14:G14"/>
    <mergeCell ref="E9:F9"/>
    <mergeCell ref="E10:F10"/>
    <mergeCell ref="E11:F11"/>
    <mergeCell ref="A12:C12"/>
    <mergeCell ref="E12:F12"/>
    <mergeCell ref="A13:D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39"/>
    </sheetView>
  </sheetViews>
  <sheetFormatPr defaultRowHeight="15" x14ac:dyDescent="0.25"/>
  <cols>
    <col min="1" max="5" width="9.140625" style="42"/>
    <col min="6" max="6" width="13.42578125" style="42" customWidth="1"/>
    <col min="7" max="16384" width="9.140625" style="42"/>
  </cols>
  <sheetData>
    <row r="1" spans="1:14" ht="45.75" x14ac:dyDescent="0.25">
      <c r="A1" s="560" t="s">
        <v>219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2"/>
    </row>
    <row r="2" spans="1:14" ht="15" customHeight="1" x14ac:dyDescent="0.25">
      <c r="A2" s="563" t="s">
        <v>220</v>
      </c>
      <c r="B2" s="563"/>
      <c r="C2" s="563"/>
      <c r="D2" s="49"/>
      <c r="E2" s="49"/>
      <c r="F2" s="49"/>
      <c r="G2" s="49"/>
      <c r="H2" s="49"/>
      <c r="I2" s="49"/>
      <c r="J2" s="49"/>
      <c r="K2" s="410" t="s">
        <v>42</v>
      </c>
      <c r="L2" s="410"/>
      <c r="M2" s="410"/>
      <c r="N2" s="410"/>
    </row>
    <row r="3" spans="1:14" ht="15" customHeight="1" thickBot="1" x14ac:dyDescent="0.3">
      <c r="A3" s="563"/>
      <c r="B3" s="563"/>
      <c r="C3" s="563"/>
      <c r="D3" s="53"/>
      <c r="E3" s="53"/>
      <c r="F3" s="53"/>
      <c r="G3" s="53"/>
      <c r="H3" s="53"/>
      <c r="I3" s="53"/>
      <c r="J3" s="53"/>
      <c r="K3" s="234"/>
      <c r="L3" s="234"/>
      <c r="M3" s="234"/>
      <c r="N3" s="234"/>
    </row>
    <row r="4" spans="1:14" ht="15.75" customHeight="1" x14ac:dyDescent="0.25">
      <c r="A4" s="564"/>
      <c r="B4" s="564"/>
      <c r="C4" s="564"/>
      <c r="D4" s="565" t="s">
        <v>221</v>
      </c>
      <c r="E4" s="566"/>
      <c r="F4" s="567"/>
      <c r="G4" s="53"/>
      <c r="H4" s="53"/>
      <c r="I4" s="53"/>
      <c r="J4" s="53"/>
      <c r="K4" s="568" t="s">
        <v>222</v>
      </c>
      <c r="L4" s="568"/>
      <c r="M4" s="569" t="s">
        <v>223</v>
      </c>
      <c r="N4" s="292"/>
    </row>
    <row r="5" spans="1:14" ht="51" x14ac:dyDescent="0.25">
      <c r="A5" s="60" t="s">
        <v>43</v>
      </c>
      <c r="B5" s="63" t="s">
        <v>5</v>
      </c>
      <c r="C5" s="570" t="s">
        <v>104</v>
      </c>
      <c r="D5" s="571" t="s">
        <v>7</v>
      </c>
      <c r="E5" s="63" t="s">
        <v>8</v>
      </c>
      <c r="F5" s="572" t="s">
        <v>9</v>
      </c>
      <c r="G5" s="573" t="s">
        <v>224</v>
      </c>
      <c r="H5" s="63" t="s">
        <v>10</v>
      </c>
      <c r="I5" s="64" t="s">
        <v>47</v>
      </c>
      <c r="J5" s="65"/>
      <c r="K5" s="574" t="s">
        <v>12</v>
      </c>
      <c r="L5" s="574" t="s">
        <v>13</v>
      </c>
      <c r="M5" s="574" t="s">
        <v>12</v>
      </c>
      <c r="N5" s="574" t="s">
        <v>13</v>
      </c>
    </row>
    <row r="6" spans="1:14" ht="15.75" x14ac:dyDescent="0.25">
      <c r="A6" s="413" t="s">
        <v>225</v>
      </c>
      <c r="B6" s="182">
        <v>2</v>
      </c>
      <c r="C6" s="575">
        <v>2</v>
      </c>
      <c r="D6" s="576">
        <f>((('[1]SUPREME &amp; CLASSIQUE'!AU6*'[1]MARK UP FOR RETAIL'!$D$9)*'[1]MARK UP FOR RETAIL'!$D$11)*'[1]MARK UP FOR RETAIL'!$D$5)+'[1]MARK UP FOR RETAIL'!$G$5</f>
        <v>876.42</v>
      </c>
      <c r="E6" s="73">
        <f>((('[1]SUPREME &amp; CLASSIQUE'!AV6*'[1]MARK UP FOR RETAIL'!$D$9)*'[1]MARK UP FOR RETAIL'!$D$11)*'[1]MARK UP FOR RETAIL'!$D$5)+'[1]MARK UP FOR RETAIL'!$G$5</f>
        <v>1103.22</v>
      </c>
      <c r="F6" s="314">
        <f>((('[1]SUPREME &amp; CLASSIQUE'!AW6*'[1]MARK UP FOR RETAIL'!$D$9)*'[1]MARK UP FOR RETAIL'!$D$11)*'[1]MARK UP FOR RETAIL'!$D$5)+'[1]MARK UP FOR RETAIL'!$G$5</f>
        <v>1208.52</v>
      </c>
      <c r="G6" s="577">
        <f>(('[1]SUPREME &amp; CLASSIQUE'!AX6*'[1]MARK UP FOR RETAIL'!$D$9)*'[1]MARK UP FOR RETAIL'!$D$11)*'[1]MARK UP FOR RETAIL'!$D$5</f>
        <v>252.72</v>
      </c>
      <c r="H6" s="71">
        <f>(('[1]SUPREME &amp; CLASSIQUE'!AY6*'[1]MARK UP FOR RETAIL'!$D$10)*'[1]MARK UP FOR RETAIL'!$D$11)*'[1]MARK UP FOR RETAIL'!$D$7</f>
        <v>199.26000000000002</v>
      </c>
      <c r="I6" s="71">
        <f>('[1]SUPREME &amp; CLASSIQUE'!AZ6*'[1]MARK UP FOR RETAIL'!$D$11)*'[1]MARK UP FOR RETAIL'!$D$5</f>
        <v>413.1</v>
      </c>
      <c r="J6" s="72"/>
      <c r="K6" s="73">
        <f>(('[1]SUPREME &amp; CLASSIQUE'!BB6*'[1]MARK UP FOR RETAIL'!$D$11)*'[1]MARK UP FOR RETAIL'!$D$5)</f>
        <v>508.68000000000006</v>
      </c>
      <c r="L6" s="73">
        <f>(('[1]SUPREME &amp; CLASSIQUE'!BC6*'[1]MARK UP FOR RETAIL'!$D$11)*'[1]MARK UP FOR RETAIL'!$D$5)</f>
        <v>565.38000000000011</v>
      </c>
      <c r="M6" s="73">
        <f>(('[1]SUPREME &amp; CLASSIQUE'!BD6*'[1]MARK UP FOR RETAIL'!$D$11)*'[1]MARK UP FOR RETAIL'!$D$5)</f>
        <v>115.02000000000001</v>
      </c>
      <c r="N6" s="73">
        <f>(('[1]SUPREME &amp; CLASSIQUE'!BE6*'[1]MARK UP FOR RETAIL'!$D$11)*'[1]MARK UP FOR RETAIL'!$D$5)</f>
        <v>124.74</v>
      </c>
    </row>
    <row r="7" spans="1:14" ht="15.75" x14ac:dyDescent="0.25">
      <c r="A7" s="413" t="s">
        <v>226</v>
      </c>
      <c r="B7" s="182">
        <v>2</v>
      </c>
      <c r="C7" s="575">
        <v>2</v>
      </c>
      <c r="D7" s="576">
        <f>((('[1]SUPREME &amp; CLASSIQUE'!AU7*'[1]MARK UP FOR RETAIL'!$D$9)*'[1]MARK UP FOR RETAIL'!$D$11)*'[1]MARK UP FOR RETAIL'!$D$5)+'[1]MARK UP FOR RETAIL'!$G$5</f>
        <v>1004.4000000000001</v>
      </c>
      <c r="E7" s="73">
        <f>((('[1]SUPREME &amp; CLASSIQUE'!AV7*'[1]MARK UP FOR RETAIL'!$D$9)*'[1]MARK UP FOR RETAIL'!$D$11)*'[1]MARK UP FOR RETAIL'!$D$5)+'[1]MARK UP FOR RETAIL'!$G$5</f>
        <v>1407.78</v>
      </c>
      <c r="F7" s="314">
        <f>((('[1]SUPREME &amp; CLASSIQUE'!AW7*'[1]MARK UP FOR RETAIL'!$D$9)*'[1]MARK UP FOR RETAIL'!$D$11)*'[1]MARK UP FOR RETAIL'!$D$5)+'[1]MARK UP FOR RETAIL'!$G$5</f>
        <v>1495.26</v>
      </c>
      <c r="G7" s="577">
        <f>(('[1]SUPREME &amp; CLASSIQUE'!AX7*'[1]MARK UP FOR RETAIL'!$D$9)*'[1]MARK UP FOR RETAIL'!$D$11)*'[1]MARK UP FOR RETAIL'!$D$5</f>
        <v>278.64000000000004</v>
      </c>
      <c r="H7" s="71">
        <f>(('[1]SUPREME &amp; CLASSIQUE'!AY7*'[1]MARK UP FOR RETAIL'!$D$10)*'[1]MARK UP FOR RETAIL'!$D$11)*'[1]MARK UP FOR RETAIL'!$D$7</f>
        <v>217.07999999999998</v>
      </c>
      <c r="I7" s="71">
        <f>('[1]SUPREME &amp; CLASSIQUE'!AZ7*'[1]MARK UP FOR RETAIL'!$D$11)*'[1]MARK UP FOR RETAIL'!$D$5</f>
        <v>476.28000000000003</v>
      </c>
      <c r="J7" s="72"/>
      <c r="K7" s="73">
        <f>(('[1]SUPREME &amp; CLASSIQUE'!BB7*'[1]MARK UP FOR RETAIL'!$D$11)*'[1]MARK UP FOR RETAIL'!$D$5)</f>
        <v>626.94000000000005</v>
      </c>
      <c r="L7" s="73">
        <f>(('[1]SUPREME &amp; CLASSIQUE'!BC7*'[1]MARK UP FOR RETAIL'!$D$11)*'[1]MARK UP FOR RETAIL'!$D$5)</f>
        <v>693.36000000000013</v>
      </c>
      <c r="M7" s="73">
        <f>(('[1]SUPREME &amp; CLASSIQUE'!BD7*'[1]MARK UP FOR RETAIL'!$D$11)*'[1]MARK UP FOR RETAIL'!$D$5)</f>
        <v>131.22</v>
      </c>
      <c r="N7" s="73">
        <f>(('[1]SUPREME &amp; CLASSIQUE'!BE7*'[1]MARK UP FOR RETAIL'!$D$11)*'[1]MARK UP FOR RETAIL'!$D$5)</f>
        <v>144.18</v>
      </c>
    </row>
    <row r="8" spans="1:14" ht="15.75" x14ac:dyDescent="0.25">
      <c r="A8" s="413" t="s">
        <v>227</v>
      </c>
      <c r="B8" s="182">
        <v>2</v>
      </c>
      <c r="C8" s="575">
        <v>2</v>
      </c>
      <c r="D8" s="576">
        <f>((('[1]SUPREME &amp; CLASSIQUE'!AU8*'[1]MARK UP FOR RETAIL'!$D$9)*'[1]MARK UP FOR RETAIL'!$D$11)*'[1]MARK UP FOR RETAIL'!$D$5)+'[1]MARK UP FOR RETAIL'!$G$5</f>
        <v>1203.6600000000001</v>
      </c>
      <c r="E8" s="73">
        <f>((('[1]SUPREME &amp; CLASSIQUE'!AV8*'[1]MARK UP FOR RETAIL'!$D$9)*'[1]MARK UP FOR RETAIL'!$D$11)*'[1]MARK UP FOR RETAIL'!$D$5)+'[1]MARK UP FOR RETAIL'!$G$5</f>
        <v>1749.6000000000001</v>
      </c>
      <c r="F8" s="314">
        <f>((('[1]SUPREME &amp; CLASSIQUE'!AW8*'[1]MARK UP FOR RETAIL'!$D$9)*'[1]MARK UP FOR RETAIL'!$D$11)*'[1]MARK UP FOR RETAIL'!$D$5)+'[1]MARK UP FOR RETAIL'!$G$5</f>
        <v>1850.04</v>
      </c>
      <c r="G8" s="577">
        <f>(('[1]SUPREME &amp; CLASSIQUE'!AX8*'[1]MARK UP FOR RETAIL'!$D$9)*'[1]MARK UP FOR RETAIL'!$D$11)*'[1]MARK UP FOR RETAIL'!$D$5</f>
        <v>307.8</v>
      </c>
      <c r="H8" s="71">
        <f>(('[1]SUPREME &amp; CLASSIQUE'!AY8*'[1]MARK UP FOR RETAIL'!$D$10)*'[1]MARK UP FOR RETAIL'!$D$11)*'[1]MARK UP FOR RETAIL'!$D$7</f>
        <v>239.76000000000002</v>
      </c>
      <c r="I8" s="71">
        <f>('[1]SUPREME &amp; CLASSIQUE'!AZ8*'[1]MARK UP FOR RETAIL'!$D$11)*'[1]MARK UP FOR RETAIL'!$D$5</f>
        <v>542.70000000000005</v>
      </c>
      <c r="J8" s="72"/>
      <c r="K8" s="73">
        <f>(('[1]SUPREME &amp; CLASSIQUE'!BB8*'[1]MARK UP FOR RETAIL'!$D$11)*'[1]MARK UP FOR RETAIL'!$D$5)</f>
        <v>745.2</v>
      </c>
      <c r="L8" s="73">
        <f>(('[1]SUPREME &amp; CLASSIQUE'!BC8*'[1]MARK UP FOR RETAIL'!$D$11)*'[1]MARK UP FOR RETAIL'!$D$5)</f>
        <v>829.44</v>
      </c>
      <c r="M8" s="73">
        <f>(('[1]SUPREME &amp; CLASSIQUE'!BD8*'[1]MARK UP FOR RETAIL'!$D$11)*'[1]MARK UP FOR RETAIL'!$D$5)</f>
        <v>152.28</v>
      </c>
      <c r="N8" s="73">
        <f>(('[1]SUPREME &amp; CLASSIQUE'!BE8*'[1]MARK UP FOR RETAIL'!$D$11)*'[1]MARK UP FOR RETAIL'!$D$5)</f>
        <v>163.62</v>
      </c>
    </row>
    <row r="9" spans="1:14" ht="25.5" x14ac:dyDescent="0.25">
      <c r="A9" s="413" t="s">
        <v>228</v>
      </c>
      <c r="B9" s="182">
        <v>2</v>
      </c>
      <c r="C9" s="575">
        <v>2</v>
      </c>
      <c r="D9" s="576">
        <f>((('[1]SUPREME &amp; CLASSIQUE'!AU9*'[1]MARK UP FOR RETAIL'!$D$9)*'[1]MARK UP FOR RETAIL'!$D$11)*'[1]MARK UP FOR RETAIL'!$D$5)+'[1]MARK UP FOR RETAIL'!$G$5</f>
        <v>1398.06</v>
      </c>
      <c r="E9" s="73">
        <f>((('[1]SUPREME &amp; CLASSIQUE'!AV9*'[1]MARK UP FOR RETAIL'!$D$9)*'[1]MARK UP FOR RETAIL'!$D$11)*'[1]MARK UP FOR RETAIL'!$D$5)+'[1]MARK UP FOR RETAIL'!$G$5</f>
        <v>2084.94</v>
      </c>
      <c r="F9" s="314">
        <f>((('[1]SUPREME &amp; CLASSIQUE'!AW9*'[1]MARK UP FOR RETAIL'!$D$9)*'[1]MARK UP FOR RETAIL'!$D$11)*'[1]MARK UP FOR RETAIL'!$D$5)+'[1]MARK UP FOR RETAIL'!$G$5</f>
        <v>2203.2000000000003</v>
      </c>
      <c r="G9" s="577">
        <f>(('[1]SUPREME &amp; CLASSIQUE'!AX9*'[1]MARK UP FOR RETAIL'!$D$9)*'[1]MARK UP FOR RETAIL'!$D$11)*'[1]MARK UP FOR RETAIL'!$D$5</f>
        <v>335.34</v>
      </c>
      <c r="H9" s="71">
        <f>(('[1]SUPREME &amp; CLASSIQUE'!AY9*'[1]MARK UP FOR RETAIL'!$D$10)*'[1]MARK UP FOR RETAIL'!$D$11)*'[1]MARK UP FOR RETAIL'!$D$7</f>
        <v>259.20000000000005</v>
      </c>
      <c r="I9" s="71">
        <f>('[1]SUPREME &amp; CLASSIQUE'!AZ9*'[1]MARK UP FOR RETAIL'!$D$11)*'[1]MARK UP FOR RETAIL'!$D$5</f>
        <v>604.26</v>
      </c>
      <c r="J9" s="72"/>
      <c r="K9" s="73">
        <f>(('[1]SUPREME &amp; CLASSIQUE'!BB9*'[1]MARK UP FOR RETAIL'!$D$11)*'[1]MARK UP FOR RETAIL'!$D$5)</f>
        <v>866.7</v>
      </c>
      <c r="L9" s="73">
        <f>(('[1]SUPREME &amp; CLASSIQUE'!BC9*'[1]MARK UP FOR RETAIL'!$D$11)*'[1]MARK UP FOR RETAIL'!$D$5)</f>
        <v>965.52</v>
      </c>
      <c r="M9" s="73">
        <f>(('[1]SUPREME &amp; CLASSIQUE'!BD9*'[1]MARK UP FOR RETAIL'!$D$11)*'[1]MARK UP FOR RETAIL'!$D$5)</f>
        <v>168.48000000000002</v>
      </c>
      <c r="N9" s="73">
        <f>(('[1]SUPREME &amp; CLASSIQUE'!BE9*'[1]MARK UP FOR RETAIL'!$D$11)*'[1]MARK UP FOR RETAIL'!$D$5)</f>
        <v>183.06</v>
      </c>
    </row>
    <row r="10" spans="1:14" ht="15.75" x14ac:dyDescent="0.25">
      <c r="A10" s="413" t="s">
        <v>229</v>
      </c>
      <c r="B10" s="182">
        <v>2</v>
      </c>
      <c r="C10" s="575">
        <v>2</v>
      </c>
      <c r="D10" s="576">
        <f>((('[1]SUPREME &amp; CLASSIQUE'!AU10*'[1]MARK UP FOR RETAIL'!$D$9)*'[1]MARK UP FOR RETAIL'!$D$11)*'[1]MARK UP FOR RETAIL'!$D$5)+'[1]MARK UP FOR RETAIL'!$G$5</f>
        <v>1595.7</v>
      </c>
      <c r="E10" s="73">
        <f>((('[1]SUPREME &amp; CLASSIQUE'!AV10*'[1]MARK UP FOR RETAIL'!$D$9)*'[1]MARK UP FOR RETAIL'!$D$11)*'[1]MARK UP FOR RETAIL'!$D$5)+'[1]MARK UP FOR RETAIL'!$G$5</f>
        <v>2426.7600000000002</v>
      </c>
      <c r="F10" s="314">
        <f>((('[1]SUPREME &amp; CLASSIQUE'!AW10*'[1]MARK UP FOR RETAIL'!$D$9)*'[1]MARK UP FOR RETAIL'!$D$11)*'[1]MARK UP FOR RETAIL'!$D$5)+'[1]MARK UP FOR RETAIL'!$G$5</f>
        <v>2567.7000000000003</v>
      </c>
      <c r="G10" s="577">
        <f>(('[1]SUPREME &amp; CLASSIQUE'!AX10*'[1]MARK UP FOR RETAIL'!$D$9)*'[1]MARK UP FOR RETAIL'!$D$11)*'[1]MARK UP FOR RETAIL'!$D$5</f>
        <v>370.98</v>
      </c>
      <c r="H10" s="71">
        <f>(('[1]SUPREME &amp; CLASSIQUE'!AY10*'[1]MARK UP FOR RETAIL'!$D$10)*'[1]MARK UP FOR RETAIL'!$D$11)*'[1]MARK UP FOR RETAIL'!$D$7</f>
        <v>281.88</v>
      </c>
      <c r="I10" s="71">
        <f>('[1]SUPREME &amp; CLASSIQUE'!AZ10*'[1]MARK UP FOR RETAIL'!$D$11)*'[1]MARK UP FOR RETAIL'!$D$5</f>
        <v>667.44</v>
      </c>
      <c r="J10" s="72"/>
      <c r="K10" s="73">
        <f>(('[1]SUPREME &amp; CLASSIQUE'!BB10*'[1]MARK UP FOR RETAIL'!$D$11)*'[1]MARK UP FOR RETAIL'!$D$5)</f>
        <v>994.68</v>
      </c>
      <c r="L10" s="73">
        <f>(('[1]SUPREME &amp; CLASSIQUE'!BC10*'[1]MARK UP FOR RETAIL'!$D$11)*'[1]MARK UP FOR RETAIL'!$D$5)</f>
        <v>1103.22</v>
      </c>
      <c r="M10" s="73">
        <f>(('[1]SUPREME &amp; CLASSIQUE'!BD10*'[1]MARK UP FOR RETAIL'!$D$11)*'[1]MARK UP FOR RETAIL'!$D$5)</f>
        <v>189.54000000000002</v>
      </c>
      <c r="N10" s="73">
        <f>(('[1]SUPREME &amp; CLASSIQUE'!BE10*'[1]MARK UP FOR RETAIL'!$D$11)*'[1]MARK UP FOR RETAIL'!$D$5)</f>
        <v>207.36</v>
      </c>
    </row>
    <row r="11" spans="1:14" ht="25.5" x14ac:dyDescent="0.25">
      <c r="A11" s="413" t="s">
        <v>230</v>
      </c>
      <c r="B11" s="182">
        <v>3</v>
      </c>
      <c r="C11" s="575">
        <v>2</v>
      </c>
      <c r="D11" s="576">
        <f>((('[1]SUPREME &amp; CLASSIQUE'!AU11*'[1]MARK UP FOR RETAIL'!$D$9)*'[1]MARK UP FOR RETAIL'!$D$11)*'[1]MARK UP FOR RETAIL'!$D$5)+'[1]MARK UP FOR RETAIL'!$G$5</f>
        <v>1824.1200000000001</v>
      </c>
      <c r="E11" s="73">
        <f>((('[1]SUPREME &amp; CLASSIQUE'!AV11*'[1]MARK UP FOR RETAIL'!$D$9)*'[1]MARK UP FOR RETAIL'!$D$11)*'[1]MARK UP FOR RETAIL'!$D$5)+'[1]MARK UP FOR RETAIL'!$G$5</f>
        <v>2805.84</v>
      </c>
      <c r="F11" s="314">
        <f>((('[1]SUPREME &amp; CLASSIQUE'!AW11*'[1]MARK UP FOR RETAIL'!$D$9)*'[1]MARK UP FOR RETAIL'!$D$11)*'[1]MARK UP FOR RETAIL'!$D$5)+'[1]MARK UP FOR RETAIL'!$G$5</f>
        <v>2969.46</v>
      </c>
      <c r="G11" s="577">
        <f>(('[1]SUPREME &amp; CLASSIQUE'!AX11*'[1]MARK UP FOR RETAIL'!$D$9)*'[1]MARK UP FOR RETAIL'!$D$11)*'[1]MARK UP FOR RETAIL'!$D$5</f>
        <v>413.1</v>
      </c>
      <c r="H11" s="71">
        <f>(('[1]SUPREME &amp; CLASSIQUE'!AY11*'[1]MARK UP FOR RETAIL'!$D$10)*'[1]MARK UP FOR RETAIL'!$D$11)*'[1]MARK UP FOR RETAIL'!$D$7</f>
        <v>298.08</v>
      </c>
      <c r="I11" s="71">
        <f>('[1]SUPREME &amp; CLASSIQUE'!AZ11*'[1]MARK UP FOR RETAIL'!$D$11)*'[1]MARK UP FOR RETAIL'!$D$5</f>
        <v>732.24</v>
      </c>
      <c r="J11" s="72"/>
      <c r="K11" s="73">
        <f>(('[1]SUPREME &amp; CLASSIQUE'!BB11*'[1]MARK UP FOR RETAIL'!$D$11)*'[1]MARK UP FOR RETAIL'!$D$5)</f>
        <v>1161.54</v>
      </c>
      <c r="L11" s="73">
        <f>(('[1]SUPREME &amp; CLASSIQUE'!BC11*'[1]MARK UP FOR RETAIL'!$D$11)*'[1]MARK UP FOR RETAIL'!$D$5)</f>
        <v>1291.1400000000001</v>
      </c>
      <c r="M11" s="73">
        <f>(('[1]SUPREME &amp; CLASSIQUE'!BD11*'[1]MARK UP FOR RETAIL'!$D$11)*'[1]MARK UP FOR RETAIL'!$D$5)</f>
        <v>215.46</v>
      </c>
      <c r="N11" s="73">
        <f>(('[1]SUPREME &amp; CLASSIQUE'!BE11*'[1]MARK UP FOR RETAIL'!$D$11)*'[1]MARK UP FOR RETAIL'!$D$5)</f>
        <v>238.14000000000001</v>
      </c>
    </row>
    <row r="12" spans="1:14" ht="25.5" x14ac:dyDescent="0.25">
      <c r="A12" s="413" t="s">
        <v>231</v>
      </c>
      <c r="B12" s="182">
        <v>4</v>
      </c>
      <c r="C12" s="575">
        <v>2</v>
      </c>
      <c r="D12" s="576">
        <f>((('[1]SUPREME &amp; CLASSIQUE'!AU12*'[1]MARK UP FOR RETAIL'!$D$9)*'[1]MARK UP FOR RETAIL'!$D$11)*'[1]MARK UP FOR RETAIL'!$D$5)+'[1]MARK UP FOR RETAIL'!$G$5</f>
        <v>2042.8200000000002</v>
      </c>
      <c r="E12" s="73">
        <f>((('[1]SUPREME &amp; CLASSIQUE'!AV12*'[1]MARK UP FOR RETAIL'!$D$9)*'[1]MARK UP FOR RETAIL'!$D$11)*'[1]MARK UP FOR RETAIL'!$D$5)+'[1]MARK UP FOR RETAIL'!$G$5</f>
        <v>3176.82</v>
      </c>
      <c r="F12" s="314">
        <f>((('[1]SUPREME &amp; CLASSIQUE'!AW12*'[1]MARK UP FOR RETAIL'!$D$9)*'[1]MARK UP FOR RETAIL'!$D$11)*'[1]MARK UP FOR RETAIL'!$D$5)+'[1]MARK UP FOR RETAIL'!$G$5</f>
        <v>3355.02</v>
      </c>
      <c r="G12" s="577">
        <f>(('[1]SUPREME &amp; CLASSIQUE'!AX12*'[1]MARK UP FOR RETAIL'!$D$9)*'[1]MARK UP FOR RETAIL'!$D$11)*'[1]MARK UP FOR RETAIL'!$D$5</f>
        <v>489.24</v>
      </c>
      <c r="H12" s="71">
        <f>(('[1]SUPREME &amp; CLASSIQUE'!AY12*'[1]MARK UP FOR RETAIL'!$D$10)*'[1]MARK UP FOR RETAIL'!$D$11)*'[1]MARK UP FOR RETAIL'!$D$7</f>
        <v>317.52</v>
      </c>
      <c r="I12" s="71">
        <f>('[1]SUPREME &amp; CLASSIQUE'!AZ12*'[1]MARK UP FOR RETAIL'!$D$11)*'[1]MARK UP FOR RETAIL'!$D$5</f>
        <v>800.28</v>
      </c>
      <c r="J12" s="72"/>
      <c r="K12" s="73">
        <f>(('[1]SUPREME &amp; CLASSIQUE'!BB12*'[1]MARK UP FOR RETAIL'!$D$11)*'[1]MARK UP FOR RETAIL'!$D$5)</f>
        <v>1313.82</v>
      </c>
      <c r="L12" s="73">
        <f>(('[1]SUPREME &amp; CLASSIQUE'!BC12*'[1]MARK UP FOR RETAIL'!$D$11)*'[1]MARK UP FOR RETAIL'!$D$5)</f>
        <v>1464.48</v>
      </c>
      <c r="M12" s="73">
        <f>(('[1]SUPREME &amp; CLASSIQUE'!BD12*'[1]MARK UP FOR RETAIL'!$D$11)*'[1]MARK UP FOR RETAIL'!$D$5)</f>
        <v>255.96</v>
      </c>
      <c r="N12" s="73">
        <f>(('[1]SUPREME &amp; CLASSIQUE'!BE12*'[1]MARK UP FOR RETAIL'!$D$11)*'[1]MARK UP FOR RETAIL'!$D$5)</f>
        <v>281.88</v>
      </c>
    </row>
    <row r="13" spans="1:14" ht="25.5" x14ac:dyDescent="0.25">
      <c r="A13" s="413" t="s">
        <v>232</v>
      </c>
      <c r="B13" s="182">
        <v>4</v>
      </c>
      <c r="C13" s="575">
        <v>2</v>
      </c>
      <c r="D13" s="576">
        <f>((('[1]SUPREME &amp; CLASSIQUE'!AU13*'[1]MARK UP FOR RETAIL'!$D$9)*'[1]MARK UP FOR RETAIL'!$D$11)*'[1]MARK UP FOR RETAIL'!$D$5)+'[1]MARK UP FOR RETAIL'!$G$5</f>
        <v>2272.86</v>
      </c>
      <c r="E13" s="73">
        <f>((('[1]SUPREME &amp; CLASSIQUE'!AV13*'[1]MARK UP FOR RETAIL'!$D$9)*'[1]MARK UP FOR RETAIL'!$D$11)*'[1]MARK UP FOR RETAIL'!$D$5)+'[1]MARK UP FOR RETAIL'!$G$5</f>
        <v>3547.8</v>
      </c>
      <c r="F13" s="314">
        <f>((('[1]SUPREME &amp; CLASSIQUE'!AW13*'[1]MARK UP FOR RETAIL'!$D$9)*'[1]MARK UP FOR RETAIL'!$D$11)*'[1]MARK UP FOR RETAIL'!$D$5)+'[1]MARK UP FOR RETAIL'!$G$5</f>
        <v>3751.92</v>
      </c>
      <c r="G13" s="577">
        <f>(('[1]SUPREME &amp; CLASSIQUE'!AX13*'[1]MARK UP FOR RETAIL'!$D$9)*'[1]MARK UP FOR RETAIL'!$D$11)*'[1]MARK UP FOR RETAIL'!$D$5</f>
        <v>532.98</v>
      </c>
      <c r="H13" s="71">
        <f>(('[1]SUPREME &amp; CLASSIQUE'!AY13*'[1]MARK UP FOR RETAIL'!$D$10)*'[1]MARK UP FOR RETAIL'!$D$11)*'[1]MARK UP FOR RETAIL'!$D$7</f>
        <v>341.82</v>
      </c>
      <c r="I13" s="71">
        <f>('[1]SUPREME &amp; CLASSIQUE'!AZ13*'[1]MARK UP FOR RETAIL'!$D$11)*'[1]MARK UP FOR RETAIL'!$D$5</f>
        <v>860.21999999999991</v>
      </c>
      <c r="J13" s="72"/>
      <c r="K13" s="73">
        <f>(('[1]SUPREME &amp; CLASSIQUE'!BB13*'[1]MARK UP FOR RETAIL'!$D$11)*'[1]MARK UP FOR RETAIL'!$D$5)</f>
        <v>1485.54</v>
      </c>
      <c r="L13" s="73">
        <f>(('[1]SUPREME &amp; CLASSIQUE'!BC13*'[1]MARK UP FOR RETAIL'!$D$11)*'[1]MARK UP FOR RETAIL'!$D$5)</f>
        <v>1650.78</v>
      </c>
      <c r="M13" s="73">
        <f>(('[1]SUPREME &amp; CLASSIQUE'!BD13*'[1]MARK UP FOR RETAIL'!$D$11)*'[1]MARK UP FOR RETAIL'!$D$5)</f>
        <v>306.18</v>
      </c>
      <c r="N13" s="73">
        <f>(('[1]SUPREME &amp; CLASSIQUE'!BE13*'[1]MARK UP FOR RETAIL'!$D$11)*'[1]MARK UP FOR RETAIL'!$D$5)</f>
        <v>335.34</v>
      </c>
    </row>
    <row r="14" spans="1:14" ht="25.5" x14ac:dyDescent="0.25">
      <c r="A14" s="437" t="s">
        <v>233</v>
      </c>
      <c r="B14" s="277">
        <v>4</v>
      </c>
      <c r="C14" s="578">
        <v>2</v>
      </c>
      <c r="D14" s="576">
        <f>((('[1]SUPREME &amp; CLASSIQUE'!AU14*'[1]MARK UP FOR RETAIL'!$D$9)*'[1]MARK UP FOR RETAIL'!$D$11)*'[1]MARK UP FOR RETAIL'!$D$5)+'[1]MARK UP FOR RETAIL'!$G$5</f>
        <v>2504.52</v>
      </c>
      <c r="E14" s="73">
        <f>((('[1]SUPREME &amp; CLASSIQUE'!AV14*'[1]MARK UP FOR RETAIL'!$D$9)*'[1]MARK UP FOR RETAIL'!$D$11)*'[1]MARK UP FOR RETAIL'!$D$5)+'[1]MARK UP FOR RETAIL'!$G$5</f>
        <v>3920.4</v>
      </c>
      <c r="F14" s="314">
        <f>((('[1]SUPREME &amp; CLASSIQUE'!AW14*'[1]MARK UP FOR RETAIL'!$D$9)*'[1]MARK UP FOR RETAIL'!$D$11)*'[1]MARK UP FOR RETAIL'!$D$5)+'[1]MARK UP FOR RETAIL'!$G$5</f>
        <v>4140.72</v>
      </c>
      <c r="G14" s="577">
        <f>(('[1]SUPREME &amp; CLASSIQUE'!AX14*'[1]MARK UP FOR RETAIL'!$D$9)*'[1]MARK UP FOR RETAIL'!$D$11)*'[1]MARK UP FOR RETAIL'!$D$5</f>
        <v>586.44000000000005</v>
      </c>
      <c r="H14" s="71">
        <f>(('[1]SUPREME &amp; CLASSIQUE'!AY14*'[1]MARK UP FOR RETAIL'!$D$10)*'[1]MARK UP FOR RETAIL'!$D$11)*'[1]MARK UP FOR RETAIL'!$D$7</f>
        <v>361.26</v>
      </c>
      <c r="I14" s="71">
        <f>('[1]SUPREME &amp; CLASSIQUE'!AZ14*'[1]MARK UP FOR RETAIL'!$D$11)*'[1]MARK UP FOR RETAIL'!$D$5</f>
        <v>923.40000000000009</v>
      </c>
      <c r="J14" s="72"/>
      <c r="K14" s="73">
        <f>(('[1]SUPREME &amp; CLASSIQUE'!BB14*'[1]MARK UP FOR RETAIL'!$D$11)*'[1]MARK UP FOR RETAIL'!$D$5)</f>
        <v>1634.5800000000002</v>
      </c>
      <c r="L14" s="73">
        <f>(('[1]SUPREME &amp; CLASSIQUE'!BC14*'[1]MARK UP FOR RETAIL'!$D$11)*'[1]MARK UP FOR RETAIL'!$D$5)</f>
        <v>1816.0200000000002</v>
      </c>
      <c r="M14" s="73">
        <f>(('[1]SUPREME &amp; CLASSIQUE'!BD14*'[1]MARK UP FOR RETAIL'!$D$11)*'[1]MARK UP FOR RETAIL'!$D$5)</f>
        <v>354.78000000000003</v>
      </c>
      <c r="N14" s="73">
        <f>(('[1]SUPREME &amp; CLASSIQUE'!BE14*'[1]MARK UP FOR RETAIL'!$D$11)*'[1]MARK UP FOR RETAIL'!$D$5)</f>
        <v>390.42</v>
      </c>
    </row>
    <row r="15" spans="1:14" ht="15.75" x14ac:dyDescent="0.25">
      <c r="A15" s="279" t="s">
        <v>234</v>
      </c>
      <c r="B15" s="279"/>
      <c r="C15" s="260"/>
      <c r="D15" s="579">
        <f>((('[1]SUPREME &amp; CLASSIQUE'!AU15*'[1]MARK UP FOR RETAIL'!$D$9)*'[1]MARK UP FOR RETAIL'!$D$11)*'[1]MARK UP FOR RETAIL'!$D$5)</f>
        <v>213.84000000000003</v>
      </c>
      <c r="E15" s="278"/>
      <c r="F15" s="580"/>
      <c r="G15" s="333" t="s">
        <v>25</v>
      </c>
      <c r="H15" s="71">
        <f>(('[1]SUPREME &amp; CLASSIQUE'!AY15*'[1]MARK UP FOR RETAIL'!$D$10)*'[1]MARK UP FOR RETAIL'!$D$11)*'[1]MARK UP FOR RETAIL'!$D$7</f>
        <v>37.26</v>
      </c>
      <c r="I15" s="73" t="s">
        <v>25</v>
      </c>
      <c r="J15" s="72"/>
      <c r="K15" s="73">
        <f>(('[1]SUPREME &amp; CLASSIQUE'!BB15*'[1]MARK UP FOR RETAIL'!$D$11)*'[1]MARK UP FOR RETAIL'!$D$5)</f>
        <v>90.720000000000013</v>
      </c>
      <c r="L15" s="73">
        <f>(('[1]SUPREME &amp; CLASSIQUE'!BC15*'[1]MARK UP FOR RETAIL'!$D$11)*'[1]MARK UP FOR RETAIL'!$D$5)</f>
        <v>100.44</v>
      </c>
      <c r="M15" s="333" t="s">
        <v>25</v>
      </c>
      <c r="N15" s="333" t="s">
        <v>25</v>
      </c>
    </row>
    <row r="16" spans="1:14" ht="16.5" thickBot="1" x14ac:dyDescent="0.3">
      <c r="A16" s="279" t="s">
        <v>185</v>
      </c>
      <c r="B16" s="279"/>
      <c r="C16" s="260"/>
      <c r="D16" s="581">
        <f>((('[1]SUPREME &amp; CLASSIQUE'!AU16*'[1]MARK UP FOR RETAIL'!$D$9)*'[1]MARK UP FOR RETAIL'!$D$11)*'[1]MARK UP FOR RETAIL'!$D$5)</f>
        <v>319.14</v>
      </c>
      <c r="E16" s="582">
        <f>((('[1]SUPREME &amp; CLASSIQUE'!AV16*'[1]MARK UP FOR RETAIL'!$D$9)*'[1]MARK UP FOR RETAIL'!$D$11)*'[1]MARK UP FOR RETAIL'!$D$5)</f>
        <v>422.82</v>
      </c>
      <c r="F16" s="320">
        <f>((('[1]SUPREME &amp; CLASSIQUE'!AW16*'[1]MARK UP FOR RETAIL'!$D$9)*'[1]MARK UP FOR RETAIL'!$D$11)*'[1]MARK UP FOR RETAIL'!$D$5)</f>
        <v>439.02000000000004</v>
      </c>
      <c r="G16" s="577">
        <f>(('[1]SUPREME &amp; CLASSIQUE'!AX16*'[1]MARK UP FOR RETAIL'!$D$9)*'[1]MARK UP FOR RETAIL'!$D$11)*'[1]MARK UP FOR RETAIL'!$D$5</f>
        <v>176.57999999999998</v>
      </c>
      <c r="H16" s="71">
        <f>(('[1]SUPREME &amp; CLASSIQUE'!AY16*'[1]MARK UP FOR RETAIL'!$D$10)*'[1]MARK UP FOR RETAIL'!$D$11)*'[1]MARK UP FOR RETAIL'!$D$7</f>
        <v>76.14</v>
      </c>
      <c r="I16" s="71">
        <f>('[1]SUPREME &amp; CLASSIQUE'!AZ16*'[1]MARK UP FOR RETAIL'!$D$11)*'[1]MARK UP FOR RETAIL'!$D$5</f>
        <v>116.64</v>
      </c>
      <c r="J16" s="72"/>
      <c r="K16" s="73">
        <f>(('[1]SUPREME &amp; CLASSIQUE'!BB16*'[1]MARK UP FOR RETAIL'!$D$11)*'[1]MARK UP FOR RETAIL'!$D$5)</f>
        <v>171.72</v>
      </c>
      <c r="L16" s="73">
        <f>(('[1]SUPREME &amp; CLASSIQUE'!BC16*'[1]MARK UP FOR RETAIL'!$D$11)*'[1]MARK UP FOR RETAIL'!$D$5)</f>
        <v>192.78</v>
      </c>
      <c r="M16" s="73">
        <f>(('[1]SUPREME &amp; CLASSIQUE'!BD16*'[1]MARK UP FOR RETAIL'!$D$11)*'[1]MARK UP FOR RETAIL'!$D$5)</f>
        <v>56.7</v>
      </c>
      <c r="N16" s="73">
        <f>(('[1]SUPREME &amp; CLASSIQUE'!BE16*'[1]MARK UP FOR RETAIL'!$D$11)*'[1]MARK UP FOR RETAIL'!$D$5)</f>
        <v>61.560000000000009</v>
      </c>
    </row>
    <row r="17" spans="1:14" ht="15.75" x14ac:dyDescent="0.25">
      <c r="A17" s="583" t="s">
        <v>27</v>
      </c>
      <c r="B17" s="584"/>
      <c r="C17" s="584"/>
      <c r="D17" s="87">
        <f>((('[1]SUPREME &amp; CLASSIQUE'!AU17*'[1]MARK UP FOR RETAIL'!$D$9)*'[1]MARK UP FOR RETAIL'!$D$11)*'[1]MARK UP FOR RETAIL'!$D$5)</f>
        <v>-102.06</v>
      </c>
      <c r="E17" s="87">
        <f>((('[1]SUPREME &amp; CLASSIQUE'!AV17*'[1]MARK UP FOR RETAIL'!$D$9)*'[1]MARK UP FOR RETAIL'!$D$11)*'[1]MARK UP FOR RETAIL'!$D$5)</f>
        <v>-231.66</v>
      </c>
      <c r="F17" s="87">
        <f>((('[1]SUPREME &amp; CLASSIQUE'!AW17*'[1]MARK UP FOR RETAIL'!$D$9)*'[1]MARK UP FOR RETAIL'!$D$11)*'[1]MARK UP FOR RETAIL'!$D$5)</f>
        <v>-252.72</v>
      </c>
      <c r="G17" s="585">
        <f>(('[1]SUPREME &amp; CLASSIQUE'!AX17*'[1]MARK UP FOR RETAIL'!$D$9)*'[1]MARK UP FOR RETAIL'!$D$11)*'[1]MARK UP FOR RETAIL'!$D$5</f>
        <v>-46.98</v>
      </c>
      <c r="H17" s="86">
        <f>(('[1]SUPREME &amp; CLASSIQUE'!AY17*'[1]MARK UP FOR RETAIL'!$D$10)*'[1]MARK UP FOR RETAIL'!$D$11)*'[1]MARK UP FOR RETAIL'!$D$7</f>
        <v>-24.3</v>
      </c>
      <c r="I17" s="86"/>
      <c r="J17" s="88"/>
      <c r="K17" s="89">
        <f>(('[1]SUPREME &amp; CLASSIQUE'!BB17*'[1]MARK UP FOR RETAIL'!$D$11)*'[1]MARK UP FOR RETAIL'!$D$5)</f>
        <v>-81</v>
      </c>
      <c r="L17" s="89">
        <f>(('[1]SUPREME &amp; CLASSIQUE'!BC17*'[1]MARK UP FOR RETAIL'!$D$11)*'[1]MARK UP FOR RETAIL'!$D$5)</f>
        <v>-89.100000000000009</v>
      </c>
      <c r="M17" s="89">
        <f>(('[1]SUPREME &amp; CLASSIQUE'!BD17*'[1]MARK UP FOR RETAIL'!$D$11)*'[1]MARK UP FOR RETAIL'!$D$5)</f>
        <v>-32.400000000000006</v>
      </c>
      <c r="N17" s="89">
        <f>(('[1]SUPREME &amp; CLASSIQUE'!BE17*'[1]MARK UP FOR RETAIL'!$D$11)*'[1]MARK UP FOR RETAIL'!$D$5)</f>
        <v>-38.879999999999995</v>
      </c>
    </row>
    <row r="18" spans="1:14" x14ac:dyDescent="0.25">
      <c r="A18" s="49"/>
      <c r="B18" s="90"/>
      <c r="C18" s="90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19" spans="1:14" x14ac:dyDescent="0.25">
      <c r="A19" s="49"/>
      <c r="B19" s="90"/>
      <c r="C19" s="9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45.75" x14ac:dyDescent="0.25">
      <c r="A20" s="33" t="s">
        <v>235</v>
      </c>
      <c r="B20" s="586"/>
      <c r="C20" s="586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7"/>
    </row>
    <row r="21" spans="1:14" ht="15" customHeight="1" x14ac:dyDescent="0.25">
      <c r="A21" s="563" t="s">
        <v>220</v>
      </c>
      <c r="B21" s="563"/>
      <c r="C21" s="563"/>
      <c r="D21" s="49"/>
      <c r="E21" s="49"/>
      <c r="F21" s="49"/>
      <c r="G21" s="49"/>
      <c r="H21" s="49"/>
      <c r="I21" s="49"/>
      <c r="J21" s="49"/>
      <c r="K21" s="410" t="s">
        <v>42</v>
      </c>
      <c r="L21" s="410"/>
      <c r="M21" s="410"/>
      <c r="N21" s="410"/>
    </row>
    <row r="22" spans="1:14" ht="15" customHeight="1" thickBot="1" x14ac:dyDescent="0.3">
      <c r="A22" s="563"/>
      <c r="B22" s="563"/>
      <c r="C22" s="563"/>
      <c r="D22" s="53"/>
      <c r="E22" s="53"/>
      <c r="F22" s="53"/>
      <c r="G22" s="53"/>
      <c r="H22" s="53"/>
      <c r="I22" s="53"/>
      <c r="J22" s="53"/>
      <c r="K22" s="234"/>
      <c r="L22" s="234"/>
      <c r="M22" s="234"/>
      <c r="N22" s="234"/>
    </row>
    <row r="23" spans="1:14" ht="15.75" customHeight="1" x14ac:dyDescent="0.25">
      <c r="A23" s="564"/>
      <c r="B23" s="564"/>
      <c r="C23" s="564"/>
      <c r="D23" s="565" t="s">
        <v>221</v>
      </c>
      <c r="E23" s="566"/>
      <c r="F23" s="567"/>
      <c r="G23" s="53"/>
      <c r="H23" s="53"/>
      <c r="I23" s="53"/>
      <c r="J23" s="53"/>
      <c r="K23" s="568" t="s">
        <v>222</v>
      </c>
      <c r="L23" s="568"/>
      <c r="M23" s="569" t="s">
        <v>223</v>
      </c>
      <c r="N23" s="292"/>
    </row>
    <row r="24" spans="1:14" ht="51" x14ac:dyDescent="0.25">
      <c r="A24" s="60" t="s">
        <v>43</v>
      </c>
      <c r="B24" s="63" t="s">
        <v>5</v>
      </c>
      <c r="C24" s="63" t="s">
        <v>104</v>
      </c>
      <c r="D24" s="63" t="s">
        <v>7</v>
      </c>
      <c r="E24" s="63" t="s">
        <v>8</v>
      </c>
      <c r="F24" s="63" t="s">
        <v>9</v>
      </c>
      <c r="G24" s="588" t="s">
        <v>224</v>
      </c>
      <c r="H24" s="63" t="s">
        <v>10</v>
      </c>
      <c r="I24" s="411" t="s">
        <v>47</v>
      </c>
      <c r="J24" s="363"/>
      <c r="K24" s="574" t="s">
        <v>12</v>
      </c>
      <c r="L24" s="574" t="s">
        <v>13</v>
      </c>
      <c r="M24" s="574" t="s">
        <v>12</v>
      </c>
      <c r="N24" s="574" t="s">
        <v>13</v>
      </c>
    </row>
    <row r="25" spans="1:14" ht="15.75" x14ac:dyDescent="0.25">
      <c r="A25" s="413" t="s">
        <v>236</v>
      </c>
      <c r="B25" s="182">
        <v>2</v>
      </c>
      <c r="C25" s="182">
        <v>2</v>
      </c>
      <c r="D25" s="73">
        <f>((('[1]SUPREME &amp; CLASSIQUE'!AU25*'[1]MARK UP FOR RETAIL'!$D$9)*'[1]MARK UP FOR RETAIL'!$D$11)*'[1]MARK UP FOR RETAIL'!$D$5)+'[1]MARK UP FOR RETAIL'!$G$5</f>
        <v>1004.4000000000001</v>
      </c>
      <c r="E25" s="73">
        <f>((('[1]SUPREME &amp; CLASSIQUE'!AV25*'[1]MARK UP FOR RETAIL'!$D$9)*'[1]MARK UP FOR RETAIL'!$D$11)*'[1]MARK UP FOR RETAIL'!$D$5)+'[1]MARK UP FOR RETAIL'!$G$5</f>
        <v>1182.6000000000001</v>
      </c>
      <c r="F25" s="73">
        <f>((('[1]SUPREME &amp; CLASSIQUE'!AW25*'[1]MARK UP FOR RETAIL'!$D$9)*'[1]MARK UP FOR RETAIL'!$D$11)*'[1]MARK UP FOR RETAIL'!$D$5)+'[1]MARK UP FOR RETAIL'!$G$5</f>
        <v>1331.64</v>
      </c>
      <c r="G25" s="589">
        <f>(('[1]SUPREME &amp; CLASSIQUE'!AX25*'[1]MARK UP FOR RETAIL'!$D$9)*'[1]MARK UP FOR RETAIL'!$D$11)*'[1]MARK UP FOR RETAIL'!$D$5</f>
        <v>257.58</v>
      </c>
      <c r="H25" s="71">
        <f>(('[1]SUPREME &amp; CLASSIQUE'!AY25*'[1]MARK UP FOR RETAIL'!$D$10)*'[1]MARK UP FOR RETAIL'!$D$11)*'[1]MARK UP FOR RETAIL'!$D$7</f>
        <v>218.70000000000002</v>
      </c>
      <c r="I25" s="71">
        <f>('[1]SUPREME &amp; CLASSIQUE'!AZ25*'[1]MARK UP FOR RETAIL'!$D$11)*'[1]MARK UP FOR RETAIL'!$D$5</f>
        <v>447.12</v>
      </c>
      <c r="J25" s="363"/>
      <c r="K25" s="73">
        <f>(('[1]SUPREME &amp; CLASSIQUE'!BB25*'[1]MARK UP FOR RETAIL'!$D$11)*'[1]MARK UP FOR RETAIL'!$D$5)</f>
        <v>532.98</v>
      </c>
      <c r="L25" s="73">
        <f>(('[1]SUPREME &amp; CLASSIQUE'!BC25*'[1]MARK UP FOR RETAIL'!$D$11)*'[1]MARK UP FOR RETAIL'!$D$5)</f>
        <v>589.68000000000006</v>
      </c>
      <c r="M25" s="73">
        <f>(('[1]SUPREME &amp; CLASSIQUE'!BD25*'[1]MARK UP FOR RETAIL'!$D$11)*'[1]MARK UP FOR RETAIL'!$D$5)</f>
        <v>118.26</v>
      </c>
      <c r="N25" s="73">
        <f>(('[1]SUPREME &amp; CLASSIQUE'!BE25*'[1]MARK UP FOR RETAIL'!$D$11)*'[1]MARK UP FOR RETAIL'!$D$5)</f>
        <v>131.22</v>
      </c>
    </row>
    <row r="26" spans="1:14" ht="15.75" x14ac:dyDescent="0.25">
      <c r="A26" s="413" t="s">
        <v>237</v>
      </c>
      <c r="B26" s="182">
        <v>2</v>
      </c>
      <c r="C26" s="182">
        <v>2</v>
      </c>
      <c r="D26" s="73">
        <f>((('[1]SUPREME &amp; CLASSIQUE'!AU26*'[1]MARK UP FOR RETAIL'!$D$9)*'[1]MARK UP FOR RETAIL'!$D$11)*'[1]MARK UP FOR RETAIL'!$D$5)+'[1]MARK UP FOR RETAIL'!$G$5</f>
        <v>1151.82</v>
      </c>
      <c r="E26" s="73">
        <f>((('[1]SUPREME &amp; CLASSIQUE'!AV26*'[1]MARK UP FOR RETAIL'!$D$9)*'[1]MARK UP FOR RETAIL'!$D$11)*'[1]MARK UP FOR RETAIL'!$D$5)+'[1]MARK UP FOR RETAIL'!$G$5</f>
        <v>1585.98</v>
      </c>
      <c r="F26" s="73">
        <f>((('[1]SUPREME &amp; CLASSIQUE'!AW26*'[1]MARK UP FOR RETAIL'!$D$9)*'[1]MARK UP FOR RETAIL'!$D$11)*'[1]MARK UP FOR RETAIL'!$D$5)+'[1]MARK UP FOR RETAIL'!$G$5</f>
        <v>1735.0200000000002</v>
      </c>
      <c r="G26" s="589">
        <f>(('[1]SUPREME &amp; CLASSIQUE'!AX26*'[1]MARK UP FOR RETAIL'!$D$9)*'[1]MARK UP FOR RETAIL'!$D$11)*'[1]MARK UP FOR RETAIL'!$D$5</f>
        <v>283.5</v>
      </c>
      <c r="H26" s="71">
        <f>(('[1]SUPREME &amp; CLASSIQUE'!AY26*'[1]MARK UP FOR RETAIL'!$D$10)*'[1]MARK UP FOR RETAIL'!$D$11)*'[1]MARK UP FOR RETAIL'!$D$7</f>
        <v>241.38</v>
      </c>
      <c r="I26" s="71">
        <f>('[1]SUPREME &amp; CLASSIQUE'!AZ26*'[1]MARK UP FOR RETAIL'!$D$11)*'[1]MARK UP FOR RETAIL'!$D$5</f>
        <v>508.68000000000006</v>
      </c>
      <c r="J26" s="363"/>
      <c r="K26" s="73">
        <f>(('[1]SUPREME &amp; CLASSIQUE'!BB26*'[1]MARK UP FOR RETAIL'!$D$11)*'[1]MARK UP FOR RETAIL'!$D$5)</f>
        <v>646.38</v>
      </c>
      <c r="L26" s="73">
        <f>(('[1]SUPREME &amp; CLASSIQUE'!BC26*'[1]MARK UP FOR RETAIL'!$D$11)*'[1]MARK UP FOR RETAIL'!$D$5)</f>
        <v>717.66000000000008</v>
      </c>
      <c r="M26" s="73">
        <f>(('[1]SUPREME &amp; CLASSIQUE'!BD26*'[1]MARK UP FOR RETAIL'!$D$11)*'[1]MARK UP FOR RETAIL'!$D$5)</f>
        <v>139.32000000000002</v>
      </c>
      <c r="N26" s="73">
        <f>(('[1]SUPREME &amp; CLASSIQUE'!BE26*'[1]MARK UP FOR RETAIL'!$D$11)*'[1]MARK UP FOR RETAIL'!$D$5)</f>
        <v>153.9</v>
      </c>
    </row>
    <row r="27" spans="1:14" ht="15.75" x14ac:dyDescent="0.25">
      <c r="A27" s="413" t="s">
        <v>238</v>
      </c>
      <c r="B27" s="182">
        <v>2</v>
      </c>
      <c r="C27" s="182">
        <v>2</v>
      </c>
      <c r="D27" s="73">
        <f>((('[1]SUPREME &amp; CLASSIQUE'!AU27*'[1]MARK UP FOR RETAIL'!$D$9)*'[1]MARK UP FOR RETAIL'!$D$11)*'[1]MARK UP FOR RETAIL'!$D$5)+'[1]MARK UP FOR RETAIL'!$G$5</f>
        <v>1381.86</v>
      </c>
      <c r="E27" s="73">
        <f>((('[1]SUPREME &amp; CLASSIQUE'!AV27*'[1]MARK UP FOR RETAIL'!$D$9)*'[1]MARK UP FOR RETAIL'!$D$11)*'[1]MARK UP FOR RETAIL'!$D$5)+'[1]MARK UP FOR RETAIL'!$G$5</f>
        <v>2002.3200000000002</v>
      </c>
      <c r="F27" s="73">
        <f>((('[1]SUPREME &amp; CLASSIQUE'!AW27*'[1]MARK UP FOR RETAIL'!$D$9)*'[1]MARK UP FOR RETAIL'!$D$11)*'[1]MARK UP FOR RETAIL'!$D$5)+'[1]MARK UP FOR RETAIL'!$G$5</f>
        <v>2141.64</v>
      </c>
      <c r="G27" s="589">
        <f>(('[1]SUPREME &amp; CLASSIQUE'!AX27*'[1]MARK UP FOR RETAIL'!$D$9)*'[1]MARK UP FOR RETAIL'!$D$11)*'[1]MARK UP FOR RETAIL'!$D$5</f>
        <v>319.14</v>
      </c>
      <c r="H27" s="71">
        <f>(('[1]SUPREME &amp; CLASSIQUE'!AY27*'[1]MARK UP FOR RETAIL'!$D$10)*'[1]MARK UP FOR RETAIL'!$D$11)*'[1]MARK UP FOR RETAIL'!$D$7</f>
        <v>262.44</v>
      </c>
      <c r="I27" s="71">
        <f>('[1]SUPREME &amp; CLASSIQUE'!AZ27*'[1]MARK UP FOR RETAIL'!$D$11)*'[1]MARK UP FOR RETAIL'!$D$5</f>
        <v>573.48</v>
      </c>
      <c r="J27" s="363"/>
      <c r="K27" s="73">
        <f>(('[1]SUPREME &amp; CLASSIQUE'!BB27*'[1]MARK UP FOR RETAIL'!$D$11)*'[1]MARK UP FOR RETAIL'!$D$5)</f>
        <v>803.52</v>
      </c>
      <c r="L27" s="73">
        <f>(('[1]SUPREME &amp; CLASSIQUE'!BC27*'[1]MARK UP FOR RETAIL'!$D$11)*'[1]MARK UP FOR RETAIL'!$D$5)</f>
        <v>891.00000000000011</v>
      </c>
      <c r="M27" s="73">
        <f>(('[1]SUPREME &amp; CLASSIQUE'!BD27*'[1]MARK UP FOR RETAIL'!$D$11)*'[1]MARK UP FOR RETAIL'!$D$5)</f>
        <v>155.51999999999998</v>
      </c>
      <c r="N27" s="73">
        <f>(('[1]SUPREME &amp; CLASSIQUE'!BE27*'[1]MARK UP FOR RETAIL'!$D$11)*'[1]MARK UP FOR RETAIL'!$D$5)</f>
        <v>171.72</v>
      </c>
    </row>
    <row r="28" spans="1:14" ht="25.5" x14ac:dyDescent="0.25">
      <c r="A28" s="413" t="s">
        <v>239</v>
      </c>
      <c r="B28" s="182">
        <v>2</v>
      </c>
      <c r="C28" s="182">
        <v>2</v>
      </c>
      <c r="D28" s="73">
        <f>((('[1]SUPREME &amp; CLASSIQUE'!AU28*'[1]MARK UP FOR RETAIL'!$D$9)*'[1]MARK UP FOR RETAIL'!$D$11)*'[1]MARK UP FOR RETAIL'!$D$5)+'[1]MARK UP FOR RETAIL'!$G$5</f>
        <v>1621.6200000000001</v>
      </c>
      <c r="E28" s="73">
        <f>((('[1]SUPREME &amp; CLASSIQUE'!AV28*'[1]MARK UP FOR RETAIL'!$D$9)*'[1]MARK UP FOR RETAIL'!$D$11)*'[1]MARK UP FOR RETAIL'!$D$5)+'[1]MARK UP FOR RETAIL'!$G$5</f>
        <v>2402.46</v>
      </c>
      <c r="F28" s="73">
        <f>((('[1]SUPREME &amp; CLASSIQUE'!AW28*'[1]MARK UP FOR RETAIL'!$D$9)*'[1]MARK UP FOR RETAIL'!$D$11)*'[1]MARK UP FOR RETAIL'!$D$5)+'[1]MARK UP FOR RETAIL'!$G$5</f>
        <v>2556.36</v>
      </c>
      <c r="G28" s="589">
        <f>(('[1]SUPREME &amp; CLASSIQUE'!AX28*'[1]MARK UP FOR RETAIL'!$D$9)*'[1]MARK UP FOR RETAIL'!$D$11)*'[1]MARK UP FOR RETAIL'!$D$5</f>
        <v>356.40000000000003</v>
      </c>
      <c r="H28" s="71">
        <f>(('[1]SUPREME &amp; CLASSIQUE'!AY28*'[1]MARK UP FOR RETAIL'!$D$10)*'[1]MARK UP FOR RETAIL'!$D$11)*'[1]MARK UP FOR RETAIL'!$D$7</f>
        <v>283.5</v>
      </c>
      <c r="I28" s="71">
        <f>('[1]SUPREME &amp; CLASSIQUE'!AZ28*'[1]MARK UP FOR RETAIL'!$D$11)*'[1]MARK UP FOR RETAIL'!$D$5</f>
        <v>636.66</v>
      </c>
      <c r="J28" s="363"/>
      <c r="K28" s="73">
        <f>(('[1]SUPREME &amp; CLASSIQUE'!BB28*'[1]MARK UP FOR RETAIL'!$D$11)*'[1]MARK UP FOR RETAIL'!$D$5)</f>
        <v>962.28</v>
      </c>
      <c r="L28" s="73">
        <f>(('[1]SUPREME &amp; CLASSIQUE'!BC28*'[1]MARK UP FOR RETAIL'!$D$11)*'[1]MARK UP FOR RETAIL'!$D$5)</f>
        <v>1070.82</v>
      </c>
      <c r="M28" s="73">
        <f>(('[1]SUPREME &amp; CLASSIQUE'!BD28*'[1]MARK UP FOR RETAIL'!$D$11)*'[1]MARK UP FOR RETAIL'!$D$5)</f>
        <v>174.96</v>
      </c>
      <c r="N28" s="73">
        <f>(('[1]SUPREME &amp; CLASSIQUE'!BE28*'[1]MARK UP FOR RETAIL'!$D$11)*'[1]MARK UP FOR RETAIL'!$D$5)</f>
        <v>191.16</v>
      </c>
    </row>
    <row r="29" spans="1:14" ht="15.75" x14ac:dyDescent="0.25">
      <c r="A29" s="413" t="s">
        <v>240</v>
      </c>
      <c r="B29" s="182">
        <v>2</v>
      </c>
      <c r="C29" s="182">
        <v>2</v>
      </c>
      <c r="D29" s="73">
        <f>((('[1]SUPREME &amp; CLASSIQUE'!AU29*'[1]MARK UP FOR RETAIL'!$D$9)*'[1]MARK UP FOR RETAIL'!$D$11)*'[1]MARK UP FOR RETAIL'!$D$5)+'[1]MARK UP FOR RETAIL'!$G$5</f>
        <v>1851.66</v>
      </c>
      <c r="E29" s="73">
        <f>((('[1]SUPREME &amp; CLASSIQUE'!AV29*'[1]MARK UP FOR RETAIL'!$D$9)*'[1]MARK UP FOR RETAIL'!$D$11)*'[1]MARK UP FOR RETAIL'!$D$5)+'[1]MARK UP FOR RETAIL'!$G$5</f>
        <v>2809.08</v>
      </c>
      <c r="F29" s="73">
        <f>((('[1]SUPREME &amp; CLASSIQUE'!AW29*'[1]MARK UP FOR RETAIL'!$D$9)*'[1]MARK UP FOR RETAIL'!$D$11)*'[1]MARK UP FOR RETAIL'!$D$5)+'[1]MARK UP FOR RETAIL'!$G$5</f>
        <v>2971.08</v>
      </c>
      <c r="G29" s="589">
        <f>(('[1]SUPREME &amp; CLASSIQUE'!AX29*'[1]MARK UP FOR RETAIL'!$D$9)*'[1]MARK UP FOR RETAIL'!$D$11)*'[1]MARK UP FOR RETAIL'!$D$5</f>
        <v>405</v>
      </c>
      <c r="H29" s="71">
        <f>(('[1]SUPREME &amp; CLASSIQUE'!AY29*'[1]MARK UP FOR RETAIL'!$D$10)*'[1]MARK UP FOR RETAIL'!$D$11)*'[1]MARK UP FOR RETAIL'!$D$7</f>
        <v>307.8</v>
      </c>
      <c r="I29" s="71">
        <f>('[1]SUPREME &amp; CLASSIQUE'!AZ29*'[1]MARK UP FOR RETAIL'!$D$11)*'[1]MARK UP FOR RETAIL'!$D$5</f>
        <v>703.08</v>
      </c>
      <c r="J29" s="363"/>
      <c r="K29" s="73">
        <f>(('[1]SUPREME &amp; CLASSIQUE'!BB29*'[1]MARK UP FOR RETAIL'!$D$11)*'[1]MARK UP FOR RETAIL'!$D$5)</f>
        <v>1138.8600000000001</v>
      </c>
      <c r="L29" s="73">
        <f>(('[1]SUPREME &amp; CLASSIQUE'!BC29*'[1]MARK UP FOR RETAIL'!$D$11)*'[1]MARK UP FOR RETAIL'!$D$5)</f>
        <v>1266.8400000000001</v>
      </c>
      <c r="M29" s="73">
        <f>(('[1]SUPREME &amp; CLASSIQUE'!BD29*'[1]MARK UP FOR RETAIL'!$D$11)*'[1]MARK UP FOR RETAIL'!$D$5)</f>
        <v>196.02</v>
      </c>
      <c r="N29" s="73">
        <f>(('[1]SUPREME &amp; CLASSIQUE'!BE29*'[1]MARK UP FOR RETAIL'!$D$11)*'[1]MARK UP FOR RETAIL'!$D$5)</f>
        <v>215.46</v>
      </c>
    </row>
    <row r="30" spans="1:14" ht="25.5" x14ac:dyDescent="0.25">
      <c r="A30" s="413" t="s">
        <v>241</v>
      </c>
      <c r="B30" s="182">
        <v>3</v>
      </c>
      <c r="C30" s="182">
        <v>2</v>
      </c>
      <c r="D30" s="73">
        <f>((('[1]SUPREME &amp; CLASSIQUE'!AU30*'[1]MARK UP FOR RETAIL'!$D$9)*'[1]MARK UP FOR RETAIL'!$D$11)*'[1]MARK UP FOR RETAIL'!$D$5)+'[1]MARK UP FOR RETAIL'!$G$5</f>
        <v>2117.34</v>
      </c>
      <c r="E30" s="73">
        <f>((('[1]SUPREME &amp; CLASSIQUE'!AV30*'[1]MARK UP FOR RETAIL'!$D$9)*'[1]MARK UP FOR RETAIL'!$D$11)*'[1]MARK UP FOR RETAIL'!$D$5)+'[1]MARK UP FOR RETAIL'!$G$5</f>
        <v>3251.34</v>
      </c>
      <c r="F30" s="73">
        <f>((('[1]SUPREME &amp; CLASSIQUE'!AW30*'[1]MARK UP FOR RETAIL'!$D$9)*'[1]MARK UP FOR RETAIL'!$D$11)*'[1]MARK UP FOR RETAIL'!$D$5)+'[1]MARK UP FOR RETAIL'!$G$5</f>
        <v>3431.1600000000003</v>
      </c>
      <c r="G30" s="589">
        <f>(('[1]SUPREME &amp; CLASSIQUE'!AX30*'[1]MARK UP FOR RETAIL'!$D$9)*'[1]MARK UP FOR RETAIL'!$D$11)*'[1]MARK UP FOR RETAIL'!$D$5</f>
        <v>448.74</v>
      </c>
      <c r="H30" s="71">
        <f>(('[1]SUPREME &amp; CLASSIQUE'!AY30*'[1]MARK UP FOR RETAIL'!$D$10)*'[1]MARK UP FOR RETAIL'!$D$11)*'[1]MARK UP FOR RETAIL'!$D$7</f>
        <v>332.1</v>
      </c>
      <c r="I30" s="71">
        <f>('[1]SUPREME &amp; CLASSIQUE'!AZ30*'[1]MARK UP FOR RETAIL'!$D$11)*'[1]MARK UP FOR RETAIL'!$D$5</f>
        <v>764.64</v>
      </c>
      <c r="J30" s="363"/>
      <c r="K30" s="73">
        <f>(('[1]SUPREME &amp; CLASSIQUE'!BB30*'[1]MARK UP FOR RETAIL'!$D$11)*'[1]MARK UP FOR RETAIL'!$D$5)</f>
        <v>1331.64</v>
      </c>
      <c r="L30" s="73">
        <f>(('[1]SUPREME &amp; CLASSIQUE'!BC30*'[1]MARK UP FOR RETAIL'!$D$11)*'[1]MARK UP FOR RETAIL'!$D$5)</f>
        <v>1479.06</v>
      </c>
      <c r="M30" s="73">
        <f>(('[1]SUPREME &amp; CLASSIQUE'!BD30*'[1]MARK UP FOR RETAIL'!$D$11)*'[1]MARK UP FOR RETAIL'!$D$5)</f>
        <v>220.32</v>
      </c>
      <c r="N30" s="73">
        <f>(('[1]SUPREME &amp; CLASSIQUE'!BE30*'[1]MARK UP FOR RETAIL'!$D$11)*'[1]MARK UP FOR RETAIL'!$D$5)</f>
        <v>243.00000000000003</v>
      </c>
    </row>
    <row r="31" spans="1:14" ht="25.5" x14ac:dyDescent="0.25">
      <c r="A31" s="413" t="s">
        <v>242</v>
      </c>
      <c r="B31" s="182">
        <v>4</v>
      </c>
      <c r="C31" s="182">
        <v>2</v>
      </c>
      <c r="D31" s="73">
        <f>((('[1]SUPREME &amp; CLASSIQUE'!AU31*'[1]MARK UP FOR RETAIL'!$D$9)*'[1]MARK UP FOR RETAIL'!$D$11)*'[1]MARK UP FOR RETAIL'!$D$5)+'[1]MARK UP FOR RETAIL'!$G$5</f>
        <v>2376.54</v>
      </c>
      <c r="E31" s="73">
        <f>((('[1]SUPREME &amp; CLASSIQUE'!AV31*'[1]MARK UP FOR RETAIL'!$D$9)*'[1]MARK UP FOR RETAIL'!$D$11)*'[1]MARK UP FOR RETAIL'!$D$5)+'[1]MARK UP FOR RETAIL'!$G$5</f>
        <v>3687.12</v>
      </c>
      <c r="F31" s="73">
        <f>((('[1]SUPREME &amp; CLASSIQUE'!AW31*'[1]MARK UP FOR RETAIL'!$D$9)*'[1]MARK UP FOR RETAIL'!$D$11)*'[1]MARK UP FOR RETAIL'!$D$5)+'[1]MARK UP FOR RETAIL'!$G$5</f>
        <v>3897.72</v>
      </c>
      <c r="G31" s="589">
        <f>(('[1]SUPREME &amp; CLASSIQUE'!AX31*'[1]MARK UP FOR RETAIL'!$D$9)*'[1]MARK UP FOR RETAIL'!$D$11)*'[1]MARK UP FOR RETAIL'!$D$5</f>
        <v>534.6</v>
      </c>
      <c r="H31" s="71">
        <f>(('[1]SUPREME &amp; CLASSIQUE'!AY31*'[1]MARK UP FOR RETAIL'!$D$10)*'[1]MARK UP FOR RETAIL'!$D$11)*'[1]MARK UP FOR RETAIL'!$D$7</f>
        <v>358.02</v>
      </c>
      <c r="I31" s="71">
        <f>('[1]SUPREME &amp; CLASSIQUE'!AZ31*'[1]MARK UP FOR RETAIL'!$D$11)*'[1]MARK UP FOR RETAIL'!$D$5</f>
        <v>829.44</v>
      </c>
      <c r="J31" s="363"/>
      <c r="K31" s="73">
        <f>(('[1]SUPREME &amp; CLASSIQUE'!BB31*'[1]MARK UP FOR RETAIL'!$D$11)*'[1]MARK UP FOR RETAIL'!$D$5)</f>
        <v>1517.9399999999998</v>
      </c>
      <c r="L31" s="73">
        <f>(('[1]SUPREME &amp; CLASSIQUE'!BC31*'[1]MARK UP FOR RETAIL'!$D$11)*'[1]MARK UP FOR RETAIL'!$D$5)</f>
        <v>1686.42</v>
      </c>
      <c r="M31" s="73">
        <f>(('[1]SUPREME &amp; CLASSIQUE'!BD31*'[1]MARK UP FOR RETAIL'!$D$11)*'[1]MARK UP FOR RETAIL'!$D$5)</f>
        <v>270.54000000000002</v>
      </c>
      <c r="N31" s="73">
        <f>(('[1]SUPREME &amp; CLASSIQUE'!BE31*'[1]MARK UP FOR RETAIL'!$D$11)*'[1]MARK UP FOR RETAIL'!$D$5)</f>
        <v>296.46000000000004</v>
      </c>
    </row>
    <row r="32" spans="1:14" ht="25.5" x14ac:dyDescent="0.25">
      <c r="A32" s="413" t="s">
        <v>243</v>
      </c>
      <c r="B32" s="182">
        <v>4</v>
      </c>
      <c r="C32" s="182">
        <v>2</v>
      </c>
      <c r="D32" s="73">
        <f>((('[1]SUPREME &amp; CLASSIQUE'!AU32*'[1]MARK UP FOR RETAIL'!$D$9)*'[1]MARK UP FOR RETAIL'!$D$11)*'[1]MARK UP FOR RETAIL'!$D$5)+'[1]MARK UP FOR RETAIL'!$G$5</f>
        <v>2650.3199999999997</v>
      </c>
      <c r="E32" s="73">
        <f>((('[1]SUPREME &amp; CLASSIQUE'!AV32*'[1]MARK UP FOR RETAIL'!$D$9)*'[1]MARK UP FOR RETAIL'!$D$11)*'[1]MARK UP FOR RETAIL'!$D$5)+'[1]MARK UP FOR RETAIL'!$G$5</f>
        <v>4126.1400000000003</v>
      </c>
      <c r="F32" s="73">
        <f>((('[1]SUPREME &amp; CLASSIQUE'!AW32*'[1]MARK UP FOR RETAIL'!$D$9)*'[1]MARK UP FOR RETAIL'!$D$11)*'[1]MARK UP FOR RETAIL'!$D$5)+'[1]MARK UP FOR RETAIL'!$G$5</f>
        <v>4364.28</v>
      </c>
      <c r="G32" s="589">
        <f>(('[1]SUPREME &amp; CLASSIQUE'!AX32*'[1]MARK UP FOR RETAIL'!$D$9)*'[1]MARK UP FOR RETAIL'!$D$11)*'[1]MARK UP FOR RETAIL'!$D$5</f>
        <v>584.82000000000005</v>
      </c>
      <c r="H32" s="71">
        <f>(('[1]SUPREME &amp; CLASSIQUE'!AY32*'[1]MARK UP FOR RETAIL'!$D$10)*'[1]MARK UP FOR RETAIL'!$D$11)*'[1]MARK UP FOR RETAIL'!$D$7</f>
        <v>385.56</v>
      </c>
      <c r="I32" s="71">
        <f>('[1]SUPREME &amp; CLASSIQUE'!AZ32*'[1]MARK UP FOR RETAIL'!$D$11)*'[1]MARK UP FOR RETAIL'!$D$5</f>
        <v>894.24</v>
      </c>
      <c r="J32" s="363"/>
      <c r="K32" s="73">
        <f>(('[1]SUPREME &amp; CLASSIQUE'!BB32*'[1]MARK UP FOR RETAIL'!$D$11)*'[1]MARK UP FOR RETAIL'!$D$5)</f>
        <v>1709.1000000000001</v>
      </c>
      <c r="L32" s="73">
        <f>(('[1]SUPREME &amp; CLASSIQUE'!BC32*'[1]MARK UP FOR RETAIL'!$D$11)*'[1]MARK UP FOR RETAIL'!$D$5)</f>
        <v>1900.26</v>
      </c>
      <c r="M32" s="73">
        <f>(('[1]SUPREME &amp; CLASSIQUE'!BD32*'[1]MARK UP FOR RETAIL'!$D$11)*'[1]MARK UP FOR RETAIL'!$D$5)</f>
        <v>311.03999999999996</v>
      </c>
      <c r="N32" s="73">
        <f>(('[1]SUPREME &amp; CLASSIQUE'!BE32*'[1]MARK UP FOR RETAIL'!$D$11)*'[1]MARK UP FOR RETAIL'!$D$5)</f>
        <v>341.82</v>
      </c>
    </row>
    <row r="33" spans="1:14" ht="25.5" x14ac:dyDescent="0.25">
      <c r="A33" s="413" t="s">
        <v>244</v>
      </c>
      <c r="B33" s="182">
        <v>4</v>
      </c>
      <c r="C33" s="182">
        <v>2</v>
      </c>
      <c r="D33" s="73">
        <f>((('[1]SUPREME &amp; CLASSIQUE'!AU33*'[1]MARK UP FOR RETAIL'!$D$9)*'[1]MARK UP FOR RETAIL'!$D$11)*'[1]MARK UP FOR RETAIL'!$D$5)+'[1]MARK UP FOR RETAIL'!$G$5</f>
        <v>2938.68</v>
      </c>
      <c r="E33" s="73">
        <f>((('[1]SUPREME &amp; CLASSIQUE'!AV33*'[1]MARK UP FOR RETAIL'!$D$9)*'[1]MARK UP FOR RETAIL'!$D$11)*'[1]MARK UP FOR RETAIL'!$D$5)+'[1]MARK UP FOR RETAIL'!$G$5</f>
        <v>4582.9799999999996</v>
      </c>
      <c r="F33" s="73">
        <f>((('[1]SUPREME &amp; CLASSIQUE'!AW33*'[1]MARK UP FOR RETAIL'!$D$9)*'[1]MARK UP FOR RETAIL'!$D$11)*'[1]MARK UP FOR RETAIL'!$D$5)+'[1]MARK UP FOR RETAIL'!$G$5</f>
        <v>4843.8</v>
      </c>
      <c r="G33" s="589">
        <f>(('[1]SUPREME &amp; CLASSIQUE'!AX33*'[1]MARK UP FOR RETAIL'!$D$9)*'[1]MARK UP FOR RETAIL'!$D$11)*'[1]MARK UP FOR RETAIL'!$D$5</f>
        <v>633.42000000000007</v>
      </c>
      <c r="H33" s="71">
        <f>(('[1]SUPREME &amp; CLASSIQUE'!AY33*'[1]MARK UP FOR RETAIL'!$D$10)*'[1]MARK UP FOR RETAIL'!$D$11)*'[1]MARK UP FOR RETAIL'!$D$7</f>
        <v>411.48</v>
      </c>
      <c r="I33" s="71">
        <f>('[1]SUPREME &amp; CLASSIQUE'!AZ33*'[1]MARK UP FOR RETAIL'!$D$11)*'[1]MARK UP FOR RETAIL'!$D$5</f>
        <v>957.42</v>
      </c>
      <c r="J33" s="363"/>
      <c r="K33" s="73">
        <f>(('[1]SUPREME &amp; CLASSIQUE'!BB33*'[1]MARK UP FOR RETAIL'!$D$11)*'[1]MARK UP FOR RETAIL'!$D$5)</f>
        <v>1898.6399999999999</v>
      </c>
      <c r="L33" s="73">
        <f>(('[1]SUPREME &amp; CLASSIQUE'!BC33*'[1]MARK UP FOR RETAIL'!$D$11)*'[1]MARK UP FOR RETAIL'!$D$5)</f>
        <v>2107.6200000000003</v>
      </c>
      <c r="M33" s="73">
        <f>(('[1]SUPREME &amp; CLASSIQUE'!BD33*'[1]MARK UP FOR RETAIL'!$D$11)*'[1]MARK UP FOR RETAIL'!$D$5)</f>
        <v>361.26</v>
      </c>
      <c r="N33" s="73">
        <f>(('[1]SUPREME &amp; CLASSIQUE'!BE33*'[1]MARK UP FOR RETAIL'!$D$11)*'[1]MARK UP FOR RETAIL'!$D$5)</f>
        <v>398.52000000000004</v>
      </c>
    </row>
    <row r="34" spans="1:14" ht="15.75" x14ac:dyDescent="0.25">
      <c r="A34" s="279" t="s">
        <v>234</v>
      </c>
      <c r="B34" s="279"/>
      <c r="C34" s="279"/>
      <c r="D34" s="274">
        <f>((('[1]SUPREME &amp; CLASSIQUE'!AU34*'[1]MARK UP FOR RETAIL'!$D$9)*'[1]MARK UP FOR RETAIL'!$D$11)*'[1]MARK UP FOR RETAIL'!$D$5)</f>
        <v>213.84000000000003</v>
      </c>
      <c r="E34" s="278"/>
      <c r="F34" s="275"/>
      <c r="G34" s="333" t="s">
        <v>25</v>
      </c>
      <c r="H34" s="71">
        <f>(('[1]SUPREME &amp; CLASSIQUE'!AY34*'[1]MARK UP FOR RETAIL'!$D$10)*'[1]MARK UP FOR RETAIL'!$D$11)*'[1]MARK UP FOR RETAIL'!$D$7</f>
        <v>37.26</v>
      </c>
      <c r="I34" s="73" t="s">
        <v>25</v>
      </c>
      <c r="J34" s="363"/>
      <c r="K34" s="73">
        <f>(('[1]SUPREME &amp; CLASSIQUE'!BB34*'[1]MARK UP FOR RETAIL'!$D$11)*'[1]MARK UP FOR RETAIL'!$D$5)</f>
        <v>90.720000000000013</v>
      </c>
      <c r="L34" s="73">
        <f>(('[1]SUPREME &amp; CLASSIQUE'!BC34*'[1]MARK UP FOR RETAIL'!$D$11)*'[1]MARK UP FOR RETAIL'!$D$5)</f>
        <v>100.44</v>
      </c>
      <c r="M34" s="333" t="s">
        <v>25</v>
      </c>
      <c r="N34" s="333" t="s">
        <v>25</v>
      </c>
    </row>
    <row r="35" spans="1:14" ht="15.75" x14ac:dyDescent="0.25">
      <c r="A35" s="279" t="s">
        <v>185</v>
      </c>
      <c r="B35" s="279"/>
      <c r="C35" s="279"/>
      <c r="D35" s="73">
        <f>((('[1]SUPREME &amp; CLASSIQUE'!AU35*'[1]MARK UP FOR RETAIL'!$D$9)*'[1]MARK UP FOR RETAIL'!$D$11)*'[1]MARK UP FOR RETAIL'!$D$5)</f>
        <v>406.62</v>
      </c>
      <c r="E35" s="73">
        <f>((('[1]SUPREME &amp; CLASSIQUE'!AV35*'[1]MARK UP FOR RETAIL'!$D$9)*'[1]MARK UP FOR RETAIL'!$D$11)*'[1]MARK UP FOR RETAIL'!$D$5)</f>
        <v>511.92</v>
      </c>
      <c r="F35" s="73">
        <f>((('[1]SUPREME &amp; CLASSIQUE'!AW35*'[1]MARK UP FOR RETAIL'!$D$9)*'[1]MARK UP FOR RETAIL'!$D$11)*'[1]MARK UP FOR RETAIL'!$D$5)</f>
        <v>521.64</v>
      </c>
      <c r="G35" s="589">
        <f>(('[1]SUPREME &amp; CLASSIQUE'!AX35*'[1]MARK UP FOR RETAIL'!$D$9)*'[1]MARK UP FOR RETAIL'!$D$11)*'[1]MARK UP FOR RETAIL'!$D$5</f>
        <v>189.54000000000002</v>
      </c>
      <c r="H35" s="71">
        <f>(('[1]SUPREME &amp; CLASSIQUE'!AY35*'[1]MARK UP FOR RETAIL'!$D$10)*'[1]MARK UP FOR RETAIL'!$D$11)*'[1]MARK UP FOR RETAIL'!$D$7</f>
        <v>61.560000000000009</v>
      </c>
      <c r="I35" s="71">
        <f>('[1]SUPREME &amp; CLASSIQUE'!AZ35*'[1]MARK UP FOR RETAIL'!$D$11)*'[1]MARK UP FOR RETAIL'!$D$5</f>
        <v>126.36</v>
      </c>
      <c r="J35" s="363"/>
      <c r="K35" s="73">
        <f>(('[1]SUPREME &amp; CLASSIQUE'!BB35*'[1]MARK UP FOR RETAIL'!$D$11)*'[1]MARK UP FOR RETAIL'!$D$5)</f>
        <v>196.02</v>
      </c>
      <c r="L35" s="73">
        <f>(('[1]SUPREME &amp; CLASSIQUE'!BC35*'[1]MARK UP FOR RETAIL'!$D$11)*'[1]MARK UP FOR RETAIL'!$D$5)</f>
        <v>217.07999999999998</v>
      </c>
      <c r="M35" s="73">
        <f>(('[1]SUPREME &amp; CLASSIQUE'!BD35*'[1]MARK UP FOR RETAIL'!$D$11)*'[1]MARK UP FOR RETAIL'!$D$5)</f>
        <v>69.660000000000011</v>
      </c>
      <c r="N35" s="73">
        <f>(('[1]SUPREME &amp; CLASSIQUE'!BE35*'[1]MARK UP FOR RETAIL'!$D$11)*'[1]MARK UP FOR RETAIL'!$D$5)</f>
        <v>76.14</v>
      </c>
    </row>
    <row r="36" spans="1:14" ht="15.75" x14ac:dyDescent="0.25">
      <c r="A36" s="590" t="s">
        <v>27</v>
      </c>
      <c r="B36" s="590"/>
      <c r="C36" s="590"/>
      <c r="D36" s="86">
        <f>((('[1]SUPREME &amp; CLASSIQUE'!AU36*'[1]MARK UP FOR RETAIL'!$D$9)*'[1]MARK UP FOR RETAIL'!$D$11)*'[1]MARK UP FOR RETAIL'!$D$5)</f>
        <v>-142.56</v>
      </c>
      <c r="E36" s="86">
        <f>((('[1]SUPREME &amp; CLASSIQUE'!AV36*'[1]MARK UP FOR RETAIL'!$D$9)*'[1]MARK UP FOR RETAIL'!$D$11)*'[1]MARK UP FOR RETAIL'!$D$5)</f>
        <v>-298.08</v>
      </c>
      <c r="F36" s="86">
        <f>((('[1]SUPREME &amp; CLASSIQUE'!AW36*'[1]MARK UP FOR RETAIL'!$D$9)*'[1]MARK UP FOR RETAIL'!$D$11)*'[1]MARK UP FOR RETAIL'!$D$5)</f>
        <v>-317.52</v>
      </c>
      <c r="G36" s="591">
        <f>(('[1]SUPREME &amp; CLASSIQUE'!AX36*'[1]MARK UP FOR RETAIL'!$D$9)*'[1]MARK UP FOR RETAIL'!$D$11)*'[1]MARK UP FOR RETAIL'!$D$5</f>
        <v>-53.460000000000008</v>
      </c>
      <c r="H36" s="86">
        <f>(('[1]SUPREME &amp; CLASSIQUE'!AY36*'[1]MARK UP FOR RETAIL'!$D$10)*'[1]MARK UP FOR RETAIL'!$D$11)*'[1]MARK UP FOR RETAIL'!$D$7</f>
        <v>-27.54</v>
      </c>
      <c r="I36" s="86"/>
      <c r="J36" s="363"/>
      <c r="K36" s="89">
        <f>(('[1]SUPREME &amp; CLASSIQUE'!BB36*'[1]MARK UP FOR RETAIL'!$D$11)*'[1]MARK UP FOR RETAIL'!$D$5)</f>
        <v>-98.820000000000007</v>
      </c>
      <c r="L36" s="89">
        <f>(('[1]SUPREME &amp; CLASSIQUE'!BC36*'[1]MARK UP FOR RETAIL'!$D$11)*'[1]MARK UP FOR RETAIL'!$D$5)</f>
        <v>-111.78</v>
      </c>
      <c r="M36" s="89">
        <f>(('[1]SUPREME &amp; CLASSIQUE'!BD36*'[1]MARK UP FOR RETAIL'!$D$11)*'[1]MARK UP FOR RETAIL'!$D$5)</f>
        <v>-37.26</v>
      </c>
      <c r="N36" s="89">
        <f>(('[1]SUPREME &amp; CLASSIQUE'!BE36*'[1]MARK UP FOR RETAIL'!$D$11)*'[1]MARK UP FOR RETAIL'!$D$5)</f>
        <v>-43.74</v>
      </c>
    </row>
    <row r="37" spans="1:14" x14ac:dyDescent="0.25">
      <c r="A37" s="592" t="s">
        <v>245</v>
      </c>
      <c r="B37" s="90"/>
      <c r="C37" s="90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 x14ac:dyDescent="0.25">
      <c r="A38" s="593" t="s">
        <v>246</v>
      </c>
      <c r="B38" s="593"/>
      <c r="C38" s="593"/>
      <c r="D38" s="593"/>
      <c r="E38" s="593"/>
      <c r="F38" s="593"/>
      <c r="G38" s="593"/>
      <c r="H38" s="594"/>
      <c r="I38" s="593"/>
      <c r="J38" s="593"/>
      <c r="K38" s="593"/>
      <c r="L38" s="593"/>
      <c r="M38" s="593"/>
      <c r="N38" s="593"/>
    </row>
    <row r="39" spans="1:14" ht="15.75" x14ac:dyDescent="0.25">
      <c r="A39" s="595" t="s">
        <v>247</v>
      </c>
      <c r="B39" s="595"/>
      <c r="C39" s="595"/>
      <c r="D39" s="595"/>
      <c r="E39" s="595"/>
      <c r="F39" s="595"/>
      <c r="G39" s="596"/>
      <c r="H39" s="597">
        <f>((('[1]SUPREME &amp; CLASSIQUE'!AY39*'[1]MARK UP FOR RETAIL'!$D$9)*'[1]MARK UP FOR RETAIL'!$D$11)*'[1]MARK UP FOR RETAIL'!$D$5)</f>
        <v>289.98</v>
      </c>
      <c r="I39" s="596"/>
      <c r="J39" s="596"/>
      <c r="K39" s="596"/>
      <c r="L39" s="596"/>
      <c r="M39" s="596"/>
      <c r="N39" s="596"/>
    </row>
  </sheetData>
  <mergeCells count="24">
    <mergeCell ref="A39:F39"/>
    <mergeCell ref="A21:C23"/>
    <mergeCell ref="K21:N22"/>
    <mergeCell ref="D23:F23"/>
    <mergeCell ref="K23:L23"/>
    <mergeCell ref="M23:N23"/>
    <mergeCell ref="J24:J36"/>
    <mergeCell ref="A34:C34"/>
    <mergeCell ref="A1:N1"/>
    <mergeCell ref="A2:C4"/>
    <mergeCell ref="K2:N3"/>
    <mergeCell ref="D4:F4"/>
    <mergeCell ref="K4:L4"/>
    <mergeCell ref="M4:N4"/>
    <mergeCell ref="A35:C35"/>
    <mergeCell ref="A36:C36"/>
    <mergeCell ref="A38:N38"/>
    <mergeCell ref="J5:J17"/>
    <mergeCell ref="A15:C15"/>
    <mergeCell ref="A16:C16"/>
    <mergeCell ref="A17:C17"/>
    <mergeCell ref="A20:N20"/>
    <mergeCell ref="D34:F34"/>
    <mergeCell ref="D15:F15"/>
  </mergeCell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sqref="A1:O38"/>
    </sheetView>
  </sheetViews>
  <sheetFormatPr defaultRowHeight="15" x14ac:dyDescent="0.25"/>
  <sheetData>
    <row r="1" spans="1:15" ht="45.75" x14ac:dyDescent="0.25">
      <c r="A1" s="33" t="s">
        <v>248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20.25" x14ac:dyDescent="0.25">
      <c r="A2" s="563" t="s">
        <v>220</v>
      </c>
      <c r="B2" s="563"/>
      <c r="C2" s="563"/>
      <c r="D2" s="598"/>
      <c r="E2" s="327" t="s">
        <v>249</v>
      </c>
      <c r="F2" s="327"/>
      <c r="G2" s="327"/>
      <c r="H2" s="49"/>
      <c r="I2" s="49"/>
      <c r="J2" s="49"/>
      <c r="K2" s="49"/>
      <c r="L2" s="410" t="s">
        <v>42</v>
      </c>
      <c r="M2" s="410"/>
      <c r="N2" s="410"/>
      <c r="O2" s="410"/>
    </row>
    <row r="3" spans="1:15" ht="20.25" x14ac:dyDescent="0.25">
      <c r="A3" s="563"/>
      <c r="B3" s="563"/>
      <c r="C3" s="563"/>
      <c r="D3" s="598"/>
      <c r="E3" s="327"/>
      <c r="F3" s="327"/>
      <c r="G3" s="327"/>
      <c r="H3" s="53"/>
      <c r="I3" s="53"/>
      <c r="J3" s="53"/>
      <c r="K3" s="53"/>
      <c r="L3" s="234"/>
      <c r="M3" s="234"/>
      <c r="N3" s="234"/>
      <c r="O3" s="234"/>
    </row>
    <row r="4" spans="1:15" ht="20.25" x14ac:dyDescent="0.25">
      <c r="A4" s="564"/>
      <c r="B4" s="564"/>
      <c r="C4" s="564"/>
      <c r="D4" s="599"/>
      <c r="E4" s="57"/>
      <c r="F4" s="57"/>
      <c r="G4" s="57"/>
      <c r="H4" s="53"/>
      <c r="I4" s="53"/>
      <c r="J4" s="53"/>
      <c r="K4" s="53"/>
      <c r="L4" s="568" t="s">
        <v>222</v>
      </c>
      <c r="M4" s="568"/>
      <c r="N4" s="569" t="s">
        <v>223</v>
      </c>
      <c r="O4" s="292"/>
    </row>
    <row r="5" spans="1:15" ht="47.25" x14ac:dyDescent="0.25">
      <c r="A5" s="60" t="s">
        <v>43</v>
      </c>
      <c r="B5" s="63" t="s">
        <v>5</v>
      </c>
      <c r="C5" s="63" t="s">
        <v>122</v>
      </c>
      <c r="D5" s="570" t="s">
        <v>6</v>
      </c>
      <c r="E5" s="61" t="s">
        <v>8</v>
      </c>
      <c r="F5" s="512"/>
      <c r="G5" s="62"/>
      <c r="H5" s="62" t="s">
        <v>250</v>
      </c>
      <c r="I5" s="201"/>
      <c r="J5" s="401" t="s">
        <v>47</v>
      </c>
      <c r="K5" s="65"/>
      <c r="L5" s="600" t="s">
        <v>12</v>
      </c>
      <c r="M5" s="600" t="s">
        <v>13</v>
      </c>
      <c r="N5" s="600" t="s">
        <v>12</v>
      </c>
      <c r="O5" s="600" t="s">
        <v>13</v>
      </c>
    </row>
    <row r="6" spans="1:15" ht="25.5" x14ac:dyDescent="0.25">
      <c r="A6" s="413" t="s">
        <v>228</v>
      </c>
      <c r="B6" s="182">
        <v>2</v>
      </c>
      <c r="C6" s="575">
        <v>1</v>
      </c>
      <c r="D6" s="50" t="s">
        <v>251</v>
      </c>
      <c r="E6" s="274">
        <f>((('[1]TITAN 1000 &amp; 1200'!W6*'[1]MARK UP FOR RETAIL'!$D$9)*'[1]MARK UP FOR RETAIL'!$D$11)*'[1]MARK UP FOR RETAIL'!$D$5)+'[1]MARK UP FOR RETAIL'!$G$5</f>
        <v>3086.1000000000004</v>
      </c>
      <c r="F6" s="278"/>
      <c r="G6" s="275"/>
      <c r="H6" s="601">
        <f>(('[1]TITAN 1000 &amp; 1200'!Z6*'[1]MARK UP FOR RETAIL'!$D$9)*'[1]MARK UP FOR RETAIL'!$D$11)*'[1]MARK UP FOR RETAIL'!$D$5</f>
        <v>335.34</v>
      </c>
      <c r="I6" s="602"/>
      <c r="J6" s="73">
        <f>(('[1]TITAN 1000 &amp; 1200'!AB6*'[1]MARK UP FOR RETAIL'!$D$11)*'[1]MARK UP FOR RETAIL'!$D$5)</f>
        <v>604.26</v>
      </c>
      <c r="K6" s="72"/>
      <c r="L6" s="73">
        <f>(('[1]TITAN 1000 &amp; 1200'!AD6*'[1]MARK UP FOR RETAIL'!$D$11)*'[1]MARK UP FOR RETAIL'!$D$5)</f>
        <v>1163.1600000000001</v>
      </c>
      <c r="M6" s="73">
        <f>(('[1]TITAN 1000 &amp; 1200'!AE6*'[1]MARK UP FOR RETAIL'!$D$11)*'[1]MARK UP FOR RETAIL'!$D$5)</f>
        <v>1292.76</v>
      </c>
      <c r="N6" s="73">
        <f>(('[1]TITAN 1000 &amp; 1200'!AF6*'[1]MARK UP FOR RETAIL'!$D$11)*'[1]MARK UP FOR RETAIL'!$D$5)</f>
        <v>168.48000000000002</v>
      </c>
      <c r="O6" s="73">
        <f>(('[1]TITAN 1000 &amp; 1200'!AG6*'[1]MARK UP FOR RETAIL'!$D$11)*'[1]MARK UP FOR RETAIL'!$D$5)</f>
        <v>183.06</v>
      </c>
    </row>
    <row r="7" spans="1:15" ht="15.75" x14ac:dyDescent="0.25">
      <c r="A7" s="413" t="s">
        <v>229</v>
      </c>
      <c r="B7" s="182">
        <v>2</v>
      </c>
      <c r="C7" s="575">
        <v>1</v>
      </c>
      <c r="D7" s="407"/>
      <c r="E7" s="274">
        <f>((('[1]TITAN 1000 &amp; 1200'!W7*'[1]MARK UP FOR RETAIL'!$D$9)*'[1]MARK UP FOR RETAIL'!$D$11)*'[1]MARK UP FOR RETAIL'!$D$5)+'[1]MARK UP FOR RETAIL'!$G$5</f>
        <v>3559.1400000000003</v>
      </c>
      <c r="F7" s="278"/>
      <c r="G7" s="275"/>
      <c r="H7" s="601">
        <f>(('[1]TITAN 1000 &amp; 1200'!Z7*'[1]MARK UP FOR RETAIL'!$D$9)*'[1]MARK UP FOR RETAIL'!$D$11)*'[1]MARK UP FOR RETAIL'!$D$5</f>
        <v>370.98</v>
      </c>
      <c r="I7" s="602"/>
      <c r="J7" s="73">
        <f>(('[1]TITAN 1000 &amp; 1200'!AB7*'[1]MARK UP FOR RETAIL'!$D$11)*'[1]MARK UP FOR RETAIL'!$D$5)</f>
        <v>672.30000000000007</v>
      </c>
      <c r="K7" s="72"/>
      <c r="L7" s="73">
        <f>(('[1]TITAN 1000 &amp; 1200'!AD7*'[1]MARK UP FOR RETAIL'!$D$11)*'[1]MARK UP FOR RETAIL'!$D$5)</f>
        <v>1318.68</v>
      </c>
      <c r="M7" s="73">
        <f>(('[1]TITAN 1000 &amp; 1200'!AE7*'[1]MARK UP FOR RETAIL'!$D$11)*'[1]MARK UP FOR RETAIL'!$D$5)</f>
        <v>1467.7200000000003</v>
      </c>
      <c r="N7" s="73">
        <f>(('[1]TITAN 1000 &amp; 1200'!AF7*'[1]MARK UP FOR RETAIL'!$D$11)*'[1]MARK UP FOR RETAIL'!$D$5)</f>
        <v>189.54000000000002</v>
      </c>
      <c r="O7" s="73">
        <f>(('[1]TITAN 1000 &amp; 1200'!AG7*'[1]MARK UP FOR RETAIL'!$D$11)*'[1]MARK UP FOR RETAIL'!$D$5)</f>
        <v>207.36</v>
      </c>
    </row>
    <row r="8" spans="1:15" ht="25.5" x14ac:dyDescent="0.25">
      <c r="A8" s="413" t="s">
        <v>230</v>
      </c>
      <c r="B8" s="182">
        <v>4</v>
      </c>
      <c r="C8" s="575">
        <v>1</v>
      </c>
      <c r="D8" s="407"/>
      <c r="E8" s="274">
        <f>((('[1]TITAN 1000 &amp; 1200'!W8*'[1]MARK UP FOR RETAIL'!$D$9)*'[1]MARK UP FOR RETAIL'!$D$11)*'[1]MARK UP FOR RETAIL'!$D$5)+'[1]MARK UP FOR RETAIL'!$G$5</f>
        <v>4095.36</v>
      </c>
      <c r="F8" s="278"/>
      <c r="G8" s="275"/>
      <c r="H8" s="601">
        <f>(('[1]TITAN 1000 &amp; 1200'!Z8*'[1]MARK UP FOR RETAIL'!$D$9)*'[1]MARK UP FOR RETAIL'!$D$11)*'[1]MARK UP FOR RETAIL'!$D$5</f>
        <v>413.1</v>
      </c>
      <c r="I8" s="602"/>
      <c r="J8" s="73">
        <f>(('[1]TITAN 1000 &amp; 1200'!AB8*'[1]MARK UP FOR RETAIL'!$D$11)*'[1]MARK UP FOR RETAIL'!$D$5)</f>
        <v>732.24</v>
      </c>
      <c r="K8" s="72"/>
      <c r="L8" s="73">
        <f>(('[1]TITAN 1000 &amp; 1200'!AD8*'[1]MARK UP FOR RETAIL'!$D$11)*'[1]MARK UP FOR RETAIL'!$D$5)</f>
        <v>1566.54</v>
      </c>
      <c r="M8" s="73">
        <f>(('[1]TITAN 1000 &amp; 1200'!AE8*'[1]MARK UP FOR RETAIL'!$D$11)*'[1]MARK UP FOR RETAIL'!$D$5)</f>
        <v>1738.26</v>
      </c>
      <c r="N8" s="73">
        <f>(('[1]TITAN 1000 &amp; 1200'!AF8*'[1]MARK UP FOR RETAIL'!$D$11)*'[1]MARK UP FOR RETAIL'!$D$5)</f>
        <v>215.46</v>
      </c>
      <c r="O8" s="73">
        <f>(('[1]TITAN 1000 &amp; 1200'!AG8*'[1]MARK UP FOR RETAIL'!$D$11)*'[1]MARK UP FOR RETAIL'!$D$5)</f>
        <v>238.14000000000001</v>
      </c>
    </row>
    <row r="9" spans="1:15" ht="25.5" x14ac:dyDescent="0.25">
      <c r="A9" s="413" t="s">
        <v>231</v>
      </c>
      <c r="B9" s="182">
        <v>4</v>
      </c>
      <c r="C9" s="575">
        <v>1</v>
      </c>
      <c r="D9" s="407"/>
      <c r="E9" s="274">
        <f>((('[1]TITAN 1000 &amp; 1200'!W9*'[1]MARK UP FOR RETAIL'!$D$9)*'[1]MARK UP FOR RETAIL'!$D$11)*'[1]MARK UP FOR RETAIL'!$D$5)+'[1]MARK UP FOR RETAIL'!$G$5</f>
        <v>4599.18</v>
      </c>
      <c r="F9" s="278"/>
      <c r="G9" s="275"/>
      <c r="H9" s="601">
        <f>(('[1]TITAN 1000 &amp; 1200'!Z9*'[1]MARK UP FOR RETAIL'!$D$9)*'[1]MARK UP FOR RETAIL'!$D$11)*'[1]MARK UP FOR RETAIL'!$D$5</f>
        <v>489.24</v>
      </c>
      <c r="I9" s="602"/>
      <c r="J9" s="73">
        <f>(('[1]TITAN 1000 &amp; 1200'!AB9*'[1]MARK UP FOR RETAIL'!$D$11)*'[1]MARK UP FOR RETAIL'!$D$5)</f>
        <v>795.42</v>
      </c>
      <c r="K9" s="72"/>
      <c r="L9" s="73">
        <f>(('[1]TITAN 1000 &amp; 1200'!AD9*'[1]MARK UP FOR RETAIL'!$D$11)*'[1]MARK UP FOR RETAIL'!$D$5)</f>
        <v>1702.6200000000001</v>
      </c>
      <c r="M9" s="73">
        <f>(('[1]TITAN 1000 &amp; 1200'!AE9*'[1]MARK UP FOR RETAIL'!$D$11)*'[1]MARK UP FOR RETAIL'!$D$5)</f>
        <v>1892.16</v>
      </c>
      <c r="N9" s="73">
        <f>(('[1]TITAN 1000 &amp; 1200'!AF9*'[1]MARK UP FOR RETAIL'!$D$11)*'[1]MARK UP FOR RETAIL'!$D$5)</f>
        <v>255.96</v>
      </c>
      <c r="O9" s="73">
        <f>(('[1]TITAN 1000 &amp; 1200'!AG9*'[1]MARK UP FOR RETAIL'!$D$11)*'[1]MARK UP FOR RETAIL'!$D$5)</f>
        <v>281.88</v>
      </c>
    </row>
    <row r="10" spans="1:15" ht="25.5" x14ac:dyDescent="0.25">
      <c r="A10" s="413" t="s">
        <v>232</v>
      </c>
      <c r="B10" s="182">
        <v>6</v>
      </c>
      <c r="C10" s="575">
        <v>2</v>
      </c>
      <c r="D10" s="407"/>
      <c r="E10" s="274">
        <f>((('[1]TITAN 1000 &amp; 1200'!W10*'[1]MARK UP FOR RETAIL'!$D$9)*'[1]MARK UP FOR RETAIL'!$D$11)*'[1]MARK UP FOR RETAIL'!$D$5)+'[1]MARK UP FOR RETAIL'!$G$5</f>
        <v>5196.96</v>
      </c>
      <c r="F10" s="278"/>
      <c r="G10" s="275"/>
      <c r="H10" s="601">
        <f>(('[1]TITAN 1000 &amp; 1200'!Z10*'[1]MARK UP FOR RETAIL'!$D$9)*'[1]MARK UP FOR RETAIL'!$D$11)*'[1]MARK UP FOR RETAIL'!$D$5</f>
        <v>532.98</v>
      </c>
      <c r="I10" s="602"/>
      <c r="J10" s="73">
        <f>(('[1]TITAN 1000 &amp; 1200'!AB10*'[1]MARK UP FOR RETAIL'!$D$11)*'[1]MARK UP FOR RETAIL'!$D$5)</f>
        <v>860.21999999999991</v>
      </c>
      <c r="K10" s="72"/>
      <c r="L10" s="73">
        <f>(('[1]TITAN 1000 &amp; 1200'!AD10*'[1]MARK UP FOR RETAIL'!$D$11)*'[1]MARK UP FOR RETAIL'!$D$5)</f>
        <v>1994.2200000000003</v>
      </c>
      <c r="M10" s="73">
        <f>(('[1]TITAN 1000 &amp; 1200'!AE10*'[1]MARK UP FOR RETAIL'!$D$11)*'[1]MARK UP FOR RETAIL'!$D$5)</f>
        <v>2212.92</v>
      </c>
      <c r="N10" s="73">
        <f>(('[1]TITAN 1000 &amp; 1200'!AF10*'[1]MARK UP FOR RETAIL'!$D$11)*'[1]MARK UP FOR RETAIL'!$D$5)</f>
        <v>306.18</v>
      </c>
      <c r="O10" s="73">
        <f>(('[1]TITAN 1000 &amp; 1200'!AG10*'[1]MARK UP FOR RETAIL'!$D$11)*'[1]MARK UP FOR RETAIL'!$D$5)</f>
        <v>335.34</v>
      </c>
    </row>
    <row r="11" spans="1:15" ht="25.5" x14ac:dyDescent="0.25">
      <c r="A11" s="437" t="s">
        <v>233</v>
      </c>
      <c r="B11" s="277">
        <v>6</v>
      </c>
      <c r="C11" s="578">
        <v>2</v>
      </c>
      <c r="D11" s="407"/>
      <c r="E11" s="274">
        <f>((('[1]TITAN 1000 &amp; 1200'!W11*'[1]MARK UP FOR RETAIL'!$D$9)*'[1]MARK UP FOR RETAIL'!$D$11)*'[1]MARK UP FOR RETAIL'!$D$5)+'[1]MARK UP FOR RETAIL'!$G$5</f>
        <v>5713.74</v>
      </c>
      <c r="F11" s="278"/>
      <c r="G11" s="275"/>
      <c r="H11" s="601">
        <f>(('[1]TITAN 1000 &amp; 1200'!Z11*'[1]MARK UP FOR RETAIL'!$D$9)*'[1]MARK UP FOR RETAIL'!$D$11)*'[1]MARK UP FOR RETAIL'!$D$5</f>
        <v>586.44000000000005</v>
      </c>
      <c r="I11" s="602"/>
      <c r="J11" s="73">
        <f>(('[1]TITAN 1000 &amp; 1200'!AB11*'[1]MARK UP FOR RETAIL'!$D$11)*'[1]MARK UP FOR RETAIL'!$D$5)</f>
        <v>923.40000000000009</v>
      </c>
      <c r="K11" s="72"/>
      <c r="L11" s="73">
        <f>(('[1]TITAN 1000 &amp; 1200'!AD11*'[1]MARK UP FOR RETAIL'!$D$11)*'[1]MARK UP FOR RETAIL'!$D$5)</f>
        <v>2174.04</v>
      </c>
      <c r="M11" s="73">
        <f>(('[1]TITAN 1000 &amp; 1200'!AE11*'[1]MARK UP FOR RETAIL'!$D$11)*'[1]MARK UP FOR RETAIL'!$D$5)</f>
        <v>2415.42</v>
      </c>
      <c r="N11" s="73">
        <f>(('[1]TITAN 1000 &amp; 1200'!AF11*'[1]MARK UP FOR RETAIL'!$D$11)*'[1]MARK UP FOR RETAIL'!$D$5)</f>
        <v>354.78000000000003</v>
      </c>
      <c r="O11" s="73">
        <f>(('[1]TITAN 1000 &amp; 1200'!AG11*'[1]MARK UP FOR RETAIL'!$D$11)*'[1]MARK UP FOR RETAIL'!$D$5)</f>
        <v>390.42</v>
      </c>
    </row>
    <row r="12" spans="1:15" ht="15.75" x14ac:dyDescent="0.25">
      <c r="A12" s="279" t="s">
        <v>234</v>
      </c>
      <c r="B12" s="279"/>
      <c r="C12" s="260"/>
      <c r="D12" s="407"/>
      <c r="E12" s="274">
        <f>((('[1]TITAN 1000 &amp; 1200'!W12*'[1]MARK UP FOR RETAIL'!$D$9)*'[1]MARK UP FOR RETAIL'!$D$11)*'[1]MARK UP FOR RETAIL'!$D$5)</f>
        <v>281.88</v>
      </c>
      <c r="F12" s="278"/>
      <c r="G12" s="278"/>
      <c r="H12" s="278"/>
      <c r="I12" s="275"/>
      <c r="J12" s="333" t="s">
        <v>25</v>
      </c>
      <c r="K12" s="72"/>
      <c r="L12" s="73">
        <f>(('[1]TITAN 1000 &amp; 1200'!AD12*'[1]MARK UP FOR RETAIL'!$D$11)*'[1]MARK UP FOR RETAIL'!$D$5)</f>
        <v>89.100000000000009</v>
      </c>
      <c r="M12" s="73">
        <f>(('[1]TITAN 1000 &amp; 1200'!AE12*'[1]MARK UP FOR RETAIL'!$D$11)*'[1]MARK UP FOR RETAIL'!$D$5)</f>
        <v>100.44</v>
      </c>
      <c r="N12" s="333" t="s">
        <v>25</v>
      </c>
      <c r="O12" s="333" t="s">
        <v>25</v>
      </c>
    </row>
    <row r="13" spans="1:15" ht="15.75" x14ac:dyDescent="0.25">
      <c r="A13" s="603" t="s">
        <v>185</v>
      </c>
      <c r="B13" s="603"/>
      <c r="C13" s="604"/>
      <c r="D13" s="231"/>
      <c r="E13" s="274">
        <f>((('[1]TITAN 1000 &amp; 1200'!W13*'[1]MARK UP FOR RETAIL'!$D$9)*'[1]MARK UP FOR RETAIL'!$D$11)*'[1]MARK UP FOR RETAIL'!$D$5)</f>
        <v>649.62</v>
      </c>
      <c r="F13" s="278"/>
      <c r="G13" s="275"/>
      <c r="H13" s="601">
        <f>(('[1]TITAN 1000 &amp; 1200'!Z13*'[1]MARK UP FOR RETAIL'!$D$9)*'[1]MARK UP FOR RETAIL'!$D$11)*'[1]MARK UP FOR RETAIL'!$D$5</f>
        <v>176.57999999999998</v>
      </c>
      <c r="I13" s="602"/>
      <c r="J13" s="73">
        <f>(('[1]TITAN 1000 &amp; 1200'!AB13*'[1]MARK UP FOR RETAIL'!$D$11)*'[1]MARK UP FOR RETAIL'!$D$5)</f>
        <v>115.02000000000001</v>
      </c>
      <c r="K13" s="72"/>
      <c r="L13" s="73">
        <f>(('[1]TITAN 1000 &amp; 1200'!AD13*'[1]MARK UP FOR RETAIL'!$D$11)*'[1]MARK UP FOR RETAIL'!$D$5)</f>
        <v>210.60000000000002</v>
      </c>
      <c r="M13" s="73">
        <f>(('[1]TITAN 1000 &amp; 1200'!AE13*'[1]MARK UP FOR RETAIL'!$D$11)*'[1]MARK UP FOR RETAIL'!$D$5)</f>
        <v>233.28</v>
      </c>
      <c r="N13" s="73">
        <f>(('[1]TITAN 1000 &amp; 1200'!AF13*'[1]MARK UP FOR RETAIL'!$D$11)*'[1]MARK UP FOR RETAIL'!$D$5)</f>
        <v>56.7</v>
      </c>
      <c r="O13" s="73">
        <f>(('[1]TITAN 1000 &amp; 1200'!AG13*'[1]MARK UP FOR RETAIL'!$D$11)*'[1]MARK UP FOR RETAIL'!$D$5)</f>
        <v>61.560000000000009</v>
      </c>
    </row>
    <row r="14" spans="1:15" ht="15.75" x14ac:dyDescent="0.25">
      <c r="A14" s="605" t="s">
        <v>27</v>
      </c>
      <c r="B14" s="606"/>
      <c r="C14" s="606"/>
      <c r="D14" s="607"/>
      <c r="E14" s="283">
        <f>((('[1]TITAN 1000 &amp; 1200'!W14*'[1]MARK UP FOR RETAIL'!$D$9)*'[1]MARK UP FOR RETAIL'!$D$11)*'[1]MARK UP FOR RETAIL'!$D$5)</f>
        <v>-217.07999999999998</v>
      </c>
      <c r="F14" s="375"/>
      <c r="G14" s="284"/>
      <c r="H14" s="608">
        <f>(('[1]TITAN 1000 &amp; 1200'!Z14*'[1]MARK UP FOR RETAIL'!$D$9)*'[1]MARK UP FOR RETAIL'!$D$11)*'[1]MARK UP FOR RETAIL'!$D$5</f>
        <v>-46.98</v>
      </c>
      <c r="I14" s="609"/>
      <c r="J14" s="610"/>
      <c r="K14" s="611"/>
      <c r="L14" s="89">
        <f>(('[1]TITAN 1000 &amp; 1200'!AD14*'[1]MARK UP FOR RETAIL'!$D$11)*'[1]MARK UP FOR RETAIL'!$D$5)</f>
        <v>-132.84</v>
      </c>
      <c r="M14" s="89">
        <f>(('[1]TITAN 1000 &amp; 1200'!AE14*'[1]MARK UP FOR RETAIL'!$D$11)*'[1]MARK UP FOR RETAIL'!$D$5)</f>
        <v>-144.18</v>
      </c>
      <c r="N14" s="89">
        <f>(('[1]TITAN 1000 &amp; 1200'!AF14*'[1]MARK UP FOR RETAIL'!$D$11)*'[1]MARK UP FOR RETAIL'!$D$5)</f>
        <v>-32.400000000000006</v>
      </c>
      <c r="O14" s="89">
        <f>(('[1]TITAN 1000 &amp; 1200'!AG14*'[1]MARK UP FOR RETAIL'!$D$11)*'[1]MARK UP FOR RETAIL'!$D$5)</f>
        <v>-38.879999999999995</v>
      </c>
    </row>
    <row r="15" spans="1:15" ht="15.75" x14ac:dyDescent="0.25">
      <c r="A15" s="612" t="s">
        <v>252</v>
      </c>
      <c r="B15" s="612"/>
      <c r="C15" s="612"/>
      <c r="D15" s="612"/>
      <c r="E15" s="612"/>
      <c r="F15" s="612"/>
      <c r="G15" s="612"/>
      <c r="H15" s="612"/>
      <c r="I15" s="612"/>
      <c r="J15" s="612"/>
      <c r="K15" s="612"/>
      <c r="L15" s="612"/>
      <c r="M15" s="612"/>
      <c r="N15" s="612"/>
      <c r="O15" s="612"/>
    </row>
    <row r="16" spans="1:15" ht="15.75" x14ac:dyDescent="0.25">
      <c r="A16" s="613" t="s">
        <v>246</v>
      </c>
      <c r="B16" s="613"/>
      <c r="C16" s="613"/>
      <c r="D16" s="613"/>
      <c r="E16" s="613"/>
      <c r="F16" s="613"/>
      <c r="G16" s="613"/>
      <c r="H16" s="613"/>
      <c r="I16" s="613"/>
      <c r="J16" s="613"/>
      <c r="K16" s="613"/>
      <c r="L16" s="613"/>
      <c r="M16" s="613"/>
      <c r="N16" s="613"/>
      <c r="O16" s="613"/>
    </row>
    <row r="17" spans="1:15" ht="15.75" x14ac:dyDescent="0.25">
      <c r="A17" s="614" t="s">
        <v>253</v>
      </c>
      <c r="B17" s="614"/>
      <c r="C17" s="614"/>
      <c r="D17" s="614"/>
      <c r="E17" s="614"/>
      <c r="F17" s="614"/>
      <c r="G17" s="614"/>
      <c r="H17" s="614"/>
      <c r="I17" s="614"/>
      <c r="J17" s="614"/>
      <c r="K17" s="615"/>
      <c r="L17" s="615"/>
      <c r="M17" s="615"/>
      <c r="N17" s="615"/>
      <c r="O17" s="615"/>
    </row>
    <row r="18" spans="1:15" ht="15.75" x14ac:dyDescent="0.25">
      <c r="A18" s="616"/>
      <c r="B18" s="616"/>
      <c r="C18" s="616"/>
      <c r="D18" s="616"/>
      <c r="E18" s="616"/>
      <c r="F18" s="616"/>
      <c r="G18" s="616"/>
      <c r="H18" s="616"/>
      <c r="I18" s="616"/>
      <c r="J18" s="616"/>
      <c r="K18" s="617"/>
      <c r="L18" s="618">
        <f>(('[1]TITAN 1000 &amp; 1200'!AD18*'[1]MARK UP FOR RETAIL'!$D$11)*'[1]MARK UP FOR RETAIL'!$D$5)</f>
        <v>289.98</v>
      </c>
      <c r="M18" s="617"/>
      <c r="N18" s="617"/>
      <c r="O18" s="617"/>
    </row>
    <row r="19" spans="1:15" ht="15.75" x14ac:dyDescent="0.25">
      <c r="A19" s="619"/>
      <c r="B19" s="619"/>
      <c r="C19" s="619"/>
      <c r="D19" s="619"/>
      <c r="E19" s="619"/>
      <c r="F19" s="620"/>
      <c r="G19" s="619"/>
      <c r="H19" s="49"/>
      <c r="I19" s="49"/>
      <c r="J19" s="49"/>
      <c r="K19" s="49"/>
      <c r="L19" s="49"/>
      <c r="M19" s="49"/>
    </row>
    <row r="20" spans="1:15" ht="15.75" x14ac:dyDescent="0.25">
      <c r="A20" s="619"/>
      <c r="B20" s="619"/>
      <c r="C20" s="619"/>
      <c r="D20" s="619"/>
      <c r="E20" s="619"/>
      <c r="F20" s="620"/>
      <c r="G20" s="619"/>
      <c r="H20" s="49"/>
      <c r="I20" s="49"/>
      <c r="J20" s="49"/>
      <c r="K20" s="49"/>
      <c r="L20" s="49"/>
      <c r="M20" s="49"/>
    </row>
    <row r="21" spans="1:15" ht="45.75" x14ac:dyDescent="0.25">
      <c r="A21" s="33" t="s">
        <v>254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5"/>
    </row>
    <row r="22" spans="1:15" ht="20.25" x14ac:dyDescent="0.25">
      <c r="A22" s="563" t="s">
        <v>220</v>
      </c>
      <c r="B22" s="563"/>
      <c r="C22" s="563"/>
      <c r="D22" s="621"/>
      <c r="E22" s="327" t="s">
        <v>249</v>
      </c>
      <c r="F22" s="327"/>
      <c r="G22" s="327"/>
      <c r="H22" s="49"/>
      <c r="I22" s="49"/>
      <c r="J22" s="49"/>
      <c r="K22" s="49"/>
      <c r="L22" s="410" t="s">
        <v>42</v>
      </c>
      <c r="M22" s="410"/>
      <c r="N22" s="410"/>
      <c r="O22" s="410"/>
    </row>
    <row r="23" spans="1:15" ht="20.25" x14ac:dyDescent="0.25">
      <c r="A23" s="563"/>
      <c r="B23" s="563"/>
      <c r="C23" s="563"/>
      <c r="D23" s="621"/>
      <c r="E23" s="327"/>
      <c r="F23" s="327"/>
      <c r="G23" s="327"/>
      <c r="H23" s="53"/>
      <c r="I23" s="53"/>
      <c r="J23" s="53"/>
      <c r="K23" s="53"/>
      <c r="L23" s="234"/>
      <c r="M23" s="234"/>
      <c r="N23" s="234"/>
      <c r="O23" s="234"/>
    </row>
    <row r="24" spans="1:15" ht="20.25" x14ac:dyDescent="0.25">
      <c r="A24" s="622"/>
      <c r="B24" s="622"/>
      <c r="C24" s="622"/>
      <c r="D24" s="623"/>
      <c r="E24" s="57"/>
      <c r="F24" s="57"/>
      <c r="G24" s="57"/>
      <c r="H24" s="53"/>
      <c r="I24" s="53"/>
      <c r="J24" s="53"/>
      <c r="K24" s="53"/>
      <c r="L24" s="568" t="s">
        <v>222</v>
      </c>
      <c r="M24" s="568"/>
      <c r="N24" s="569" t="s">
        <v>223</v>
      </c>
      <c r="O24" s="292"/>
    </row>
    <row r="25" spans="1:15" ht="47.25" x14ac:dyDescent="0.25">
      <c r="A25" s="60" t="s">
        <v>43</v>
      </c>
      <c r="B25" s="63" t="s">
        <v>5</v>
      </c>
      <c r="C25" s="63" t="s">
        <v>122</v>
      </c>
      <c r="D25" s="63" t="s">
        <v>6</v>
      </c>
      <c r="E25" s="201" t="s">
        <v>8</v>
      </c>
      <c r="F25" s="201"/>
      <c r="G25" s="201"/>
      <c r="H25" s="201" t="s">
        <v>250</v>
      </c>
      <c r="I25" s="201"/>
      <c r="J25" s="63" t="s">
        <v>47</v>
      </c>
      <c r="K25" s="363"/>
      <c r="L25" s="600" t="s">
        <v>12</v>
      </c>
      <c r="M25" s="600" t="s">
        <v>13</v>
      </c>
      <c r="N25" s="600" t="s">
        <v>12</v>
      </c>
      <c r="O25" s="600" t="s">
        <v>13</v>
      </c>
    </row>
    <row r="26" spans="1:15" ht="25.5" x14ac:dyDescent="0.25">
      <c r="A26" s="413" t="s">
        <v>239</v>
      </c>
      <c r="B26" s="182">
        <v>2</v>
      </c>
      <c r="C26" s="182">
        <v>1</v>
      </c>
      <c r="D26" s="168" t="s">
        <v>251</v>
      </c>
      <c r="E26" s="274">
        <f>((('[1]TITAN 1000 &amp; 1200'!W26*'[1]MARK UP FOR RETAIL'!$D$9)*'[1]MARK UP FOR RETAIL'!$D$11)*'[1]MARK UP FOR RETAIL'!$D$5)+'[1]MARK UP FOR RETAIL'!$G$5</f>
        <v>3523.5000000000005</v>
      </c>
      <c r="F26" s="278"/>
      <c r="G26" s="275"/>
      <c r="H26" s="601">
        <f>(('[1]TITAN 1000 &amp; 1200'!Z26*'[1]MARK UP FOR RETAIL'!$D$9)*'[1]MARK UP FOR RETAIL'!$D$11)*'[1]MARK UP FOR RETAIL'!$D$5</f>
        <v>356.40000000000003</v>
      </c>
      <c r="I26" s="602"/>
      <c r="J26" s="73">
        <f>(('[1]TITAN 1000 &amp; 1200'!AB26*'[1]MARK UP FOR RETAIL'!$D$11)*'[1]MARK UP FOR RETAIL'!$D$5)</f>
        <v>636.66</v>
      </c>
      <c r="K26" s="363"/>
      <c r="L26" s="73">
        <f>(('[1]TITAN 1000 &amp; 1200'!AD26*'[1]MARK UP FOR RETAIL'!$D$11)*'[1]MARK UP FOR RETAIL'!$D$5)</f>
        <v>1174.5</v>
      </c>
      <c r="M26" s="73">
        <f>(('[1]TITAN 1000 &amp; 1200'!AE26*'[1]MARK UP FOR RETAIL'!$D$11)*'[1]MARK UP FOR RETAIL'!$D$5)</f>
        <v>1305.72</v>
      </c>
      <c r="N26" s="73">
        <f>(('[1]TITAN 1000 &amp; 1200'!AF26*'[1]MARK UP FOR RETAIL'!$D$11)*'[1]MARK UP FOR RETAIL'!$D$5)</f>
        <v>174.96</v>
      </c>
      <c r="O26" s="73">
        <f>(('[1]TITAN 1000 &amp; 1200'!AG26*'[1]MARK UP FOR RETAIL'!$D$11)*'[1]MARK UP FOR RETAIL'!$D$5)</f>
        <v>191.16</v>
      </c>
    </row>
    <row r="27" spans="1:15" ht="15.75" x14ac:dyDescent="0.25">
      <c r="A27" s="413" t="s">
        <v>240</v>
      </c>
      <c r="B27" s="182">
        <v>2</v>
      </c>
      <c r="C27" s="182">
        <v>1</v>
      </c>
      <c r="D27" s="218"/>
      <c r="E27" s="274">
        <f>((('[1]TITAN 1000 &amp; 1200'!W27*'[1]MARK UP FOR RETAIL'!$D$9)*'[1]MARK UP FOR RETAIL'!$D$11)*'[1]MARK UP FOR RETAIL'!$D$5)+'[1]MARK UP FOR RETAIL'!$G$5</f>
        <v>4096.9799999999996</v>
      </c>
      <c r="F27" s="278"/>
      <c r="G27" s="275"/>
      <c r="H27" s="601">
        <f>(('[1]TITAN 1000 &amp; 1200'!Z27*'[1]MARK UP FOR RETAIL'!$D$9)*'[1]MARK UP FOR RETAIL'!$D$11)*'[1]MARK UP FOR RETAIL'!$D$5</f>
        <v>405</v>
      </c>
      <c r="I27" s="602"/>
      <c r="J27" s="73">
        <f>(('[1]TITAN 1000 &amp; 1200'!AB27*'[1]MARK UP FOR RETAIL'!$D$11)*'[1]MARK UP FOR RETAIL'!$D$5)</f>
        <v>703.08</v>
      </c>
      <c r="K27" s="363"/>
      <c r="L27" s="73">
        <f>(('[1]TITAN 1000 &amp; 1200'!AD27*'[1]MARK UP FOR RETAIL'!$D$11)*'[1]MARK UP FOR RETAIL'!$D$5)</f>
        <v>1354.32</v>
      </c>
      <c r="M27" s="73">
        <f>(('[1]TITAN 1000 &amp; 1200'!AE27*'[1]MARK UP FOR RETAIL'!$D$11)*'[1]MARK UP FOR RETAIL'!$D$5)</f>
        <v>1504.98</v>
      </c>
      <c r="N27" s="73">
        <f>(('[1]TITAN 1000 &amp; 1200'!AF27*'[1]MARK UP FOR RETAIL'!$D$11)*'[1]MARK UP FOR RETAIL'!$D$5)</f>
        <v>196.02</v>
      </c>
      <c r="O27" s="73">
        <f>(('[1]TITAN 1000 &amp; 1200'!AG27*'[1]MARK UP FOR RETAIL'!$D$11)*'[1]MARK UP FOR RETAIL'!$D$5)</f>
        <v>215.46</v>
      </c>
    </row>
    <row r="28" spans="1:15" ht="25.5" x14ac:dyDescent="0.25">
      <c r="A28" s="413" t="s">
        <v>241</v>
      </c>
      <c r="B28" s="182">
        <v>4</v>
      </c>
      <c r="C28" s="182">
        <v>1</v>
      </c>
      <c r="D28" s="218"/>
      <c r="E28" s="274">
        <f>((('[1]TITAN 1000 &amp; 1200'!W28*'[1]MARK UP FOR RETAIL'!$D$9)*'[1]MARK UP FOR RETAIL'!$D$11)*'[1]MARK UP FOR RETAIL'!$D$5)+'[1]MARK UP FOR RETAIL'!$G$5</f>
        <v>4714.2000000000007</v>
      </c>
      <c r="F28" s="278"/>
      <c r="G28" s="275"/>
      <c r="H28" s="601">
        <f>(('[1]TITAN 1000 &amp; 1200'!Z28*'[1]MARK UP FOR RETAIL'!$D$9)*'[1]MARK UP FOR RETAIL'!$D$11)*'[1]MARK UP FOR RETAIL'!$D$5</f>
        <v>448.74</v>
      </c>
      <c r="I28" s="602"/>
      <c r="J28" s="73">
        <f>(('[1]TITAN 1000 &amp; 1200'!AB28*'[1]MARK UP FOR RETAIL'!$D$11)*'[1]MARK UP FOR RETAIL'!$D$5)</f>
        <v>764.64</v>
      </c>
      <c r="K28" s="363"/>
      <c r="L28" s="73">
        <f>(('[1]TITAN 1000 &amp; 1200'!AD28*'[1]MARK UP FOR RETAIL'!$D$11)*'[1]MARK UP FOR RETAIL'!$D$5)</f>
        <v>1607.04</v>
      </c>
      <c r="M28" s="73">
        <f>(('[1]TITAN 1000 &amp; 1200'!AE28*'[1]MARK UP FOR RETAIL'!$D$11)*'[1]MARK UP FOR RETAIL'!$D$5)</f>
        <v>1785.24</v>
      </c>
      <c r="N28" s="73">
        <f>(('[1]TITAN 1000 &amp; 1200'!AF28*'[1]MARK UP FOR RETAIL'!$D$11)*'[1]MARK UP FOR RETAIL'!$D$5)</f>
        <v>220.32</v>
      </c>
      <c r="O28" s="73">
        <f>(('[1]TITAN 1000 &amp; 1200'!AG28*'[1]MARK UP FOR RETAIL'!$D$11)*'[1]MARK UP FOR RETAIL'!$D$5)</f>
        <v>243.00000000000003</v>
      </c>
    </row>
    <row r="29" spans="1:15" ht="25.5" x14ac:dyDescent="0.25">
      <c r="A29" s="413" t="s">
        <v>242</v>
      </c>
      <c r="B29" s="182">
        <v>4</v>
      </c>
      <c r="C29" s="182">
        <v>1</v>
      </c>
      <c r="D29" s="218"/>
      <c r="E29" s="274">
        <f>((('[1]TITAN 1000 &amp; 1200'!W29*'[1]MARK UP FOR RETAIL'!$D$9)*'[1]MARK UP FOR RETAIL'!$D$11)*'[1]MARK UP FOR RETAIL'!$D$5)+'[1]MARK UP FOR RETAIL'!$G$5</f>
        <v>5310.3600000000006</v>
      </c>
      <c r="F29" s="278"/>
      <c r="G29" s="275"/>
      <c r="H29" s="601">
        <f>(('[1]TITAN 1000 &amp; 1200'!Z29*'[1]MARK UP FOR RETAIL'!$D$9)*'[1]MARK UP FOR RETAIL'!$D$11)*'[1]MARK UP FOR RETAIL'!$D$5</f>
        <v>534.6</v>
      </c>
      <c r="I29" s="602"/>
      <c r="J29" s="73">
        <f>(('[1]TITAN 1000 &amp; 1200'!AB29*'[1]MARK UP FOR RETAIL'!$D$11)*'[1]MARK UP FOR RETAIL'!$D$5)</f>
        <v>829.44</v>
      </c>
      <c r="K29" s="363"/>
      <c r="L29" s="73">
        <f>(('[1]TITAN 1000 &amp; 1200'!AD29*'[1]MARK UP FOR RETAIL'!$D$11)*'[1]MARK UP FOR RETAIL'!$D$5)</f>
        <v>1778.76</v>
      </c>
      <c r="M29" s="73">
        <f>(('[1]TITAN 1000 &amp; 1200'!AE29*'[1]MARK UP FOR RETAIL'!$D$11)*'[1]MARK UP FOR RETAIL'!$D$5)</f>
        <v>1974.78</v>
      </c>
      <c r="N29" s="73">
        <f>(('[1]TITAN 1000 &amp; 1200'!AF29*'[1]MARK UP FOR RETAIL'!$D$11)*'[1]MARK UP FOR RETAIL'!$D$5)</f>
        <v>270.54000000000002</v>
      </c>
      <c r="O29" s="73">
        <f>(('[1]TITAN 1000 &amp; 1200'!AG29*'[1]MARK UP FOR RETAIL'!$D$11)*'[1]MARK UP FOR RETAIL'!$D$5)</f>
        <v>296.46000000000004</v>
      </c>
    </row>
    <row r="30" spans="1:15" ht="25.5" x14ac:dyDescent="0.25">
      <c r="A30" s="413" t="s">
        <v>243</v>
      </c>
      <c r="B30" s="182">
        <v>6</v>
      </c>
      <c r="C30" s="182">
        <v>2</v>
      </c>
      <c r="D30" s="218"/>
      <c r="E30" s="274">
        <f>((('[1]TITAN 1000 &amp; 1200'!W30*'[1]MARK UP FOR RETAIL'!$D$9)*'[1]MARK UP FOR RETAIL'!$D$11)*'[1]MARK UP FOR RETAIL'!$D$5)+'[1]MARK UP FOR RETAIL'!$G$5</f>
        <v>6002.1</v>
      </c>
      <c r="F30" s="278"/>
      <c r="G30" s="275"/>
      <c r="H30" s="601">
        <f>(('[1]TITAN 1000 &amp; 1200'!Z30*'[1]MARK UP FOR RETAIL'!$D$9)*'[1]MARK UP FOR RETAIL'!$D$11)*'[1]MARK UP FOR RETAIL'!$D$5</f>
        <v>584.82000000000005</v>
      </c>
      <c r="I30" s="602"/>
      <c r="J30" s="73">
        <f>(('[1]TITAN 1000 &amp; 1200'!AB30*'[1]MARK UP FOR RETAIL'!$D$11)*'[1]MARK UP FOR RETAIL'!$D$5)</f>
        <v>894.24</v>
      </c>
      <c r="K30" s="363"/>
      <c r="L30" s="73">
        <f>(('[1]TITAN 1000 &amp; 1200'!AD30*'[1]MARK UP FOR RETAIL'!$D$11)*'[1]MARK UP FOR RETAIL'!$D$5)</f>
        <v>2068.7399999999998</v>
      </c>
      <c r="M30" s="73">
        <f>(('[1]TITAN 1000 &amp; 1200'!AE30*'[1]MARK UP FOR RETAIL'!$D$11)*'[1]MARK UP FOR RETAIL'!$D$5)</f>
        <v>2297.16</v>
      </c>
      <c r="N30" s="73">
        <f>(('[1]TITAN 1000 &amp; 1200'!AF30*'[1]MARK UP FOR RETAIL'!$D$11)*'[1]MARK UP FOR RETAIL'!$D$5)</f>
        <v>311.03999999999996</v>
      </c>
      <c r="O30" s="73">
        <f>(('[1]TITAN 1000 &amp; 1200'!AG30*'[1]MARK UP FOR RETAIL'!$D$11)*'[1]MARK UP FOR RETAIL'!$D$5)</f>
        <v>341.82</v>
      </c>
    </row>
    <row r="31" spans="1:15" ht="25.5" x14ac:dyDescent="0.25">
      <c r="A31" s="413" t="s">
        <v>244</v>
      </c>
      <c r="B31" s="182">
        <v>6</v>
      </c>
      <c r="C31" s="182">
        <v>2</v>
      </c>
      <c r="D31" s="218"/>
      <c r="E31" s="274">
        <f>((('[1]TITAN 1000 &amp; 1200'!W31*'[1]MARK UP FOR RETAIL'!$D$9)*'[1]MARK UP FOR RETAIL'!$D$11)*'[1]MARK UP FOR RETAIL'!$D$5)+'[1]MARK UP FOR RETAIL'!$G$5</f>
        <v>6633.9000000000005</v>
      </c>
      <c r="F31" s="278"/>
      <c r="G31" s="275"/>
      <c r="H31" s="601">
        <f>(('[1]TITAN 1000 &amp; 1200'!Z31*'[1]MARK UP FOR RETAIL'!$D$9)*'[1]MARK UP FOR RETAIL'!$D$11)*'[1]MARK UP FOR RETAIL'!$D$5</f>
        <v>633.42000000000007</v>
      </c>
      <c r="I31" s="602"/>
      <c r="J31" s="73">
        <f>(('[1]TITAN 1000 &amp; 1200'!AB31*'[1]MARK UP FOR RETAIL'!$D$11)*'[1]MARK UP FOR RETAIL'!$D$5)</f>
        <v>957.42</v>
      </c>
      <c r="K31" s="363"/>
      <c r="L31" s="73">
        <f>(('[1]TITAN 1000 &amp; 1200'!AD31*'[1]MARK UP FOR RETAIL'!$D$11)*'[1]MARK UP FOR RETAIL'!$D$5)</f>
        <v>2274.48</v>
      </c>
      <c r="M31" s="73">
        <f>(('[1]TITAN 1000 &amp; 1200'!AE31*'[1]MARK UP FOR RETAIL'!$D$11)*'[1]MARK UP FOR RETAIL'!$D$5)</f>
        <v>2527.2000000000003</v>
      </c>
      <c r="N31" s="73">
        <f>(('[1]TITAN 1000 &amp; 1200'!AF31*'[1]MARK UP FOR RETAIL'!$D$11)*'[1]MARK UP FOR RETAIL'!$D$5)</f>
        <v>361.26</v>
      </c>
      <c r="O31" s="73">
        <f>(('[1]TITAN 1000 &amp; 1200'!AG31*'[1]MARK UP FOR RETAIL'!$D$11)*'[1]MARK UP FOR RETAIL'!$D$5)</f>
        <v>398.52000000000004</v>
      </c>
    </row>
    <row r="32" spans="1:15" ht="15.75" x14ac:dyDescent="0.25">
      <c r="A32" s="279" t="s">
        <v>234</v>
      </c>
      <c r="B32" s="279"/>
      <c r="C32" s="279"/>
      <c r="D32" s="218"/>
      <c r="E32" s="274">
        <f>((('[1]TITAN 1000 &amp; 1200'!W32*'[1]MARK UP FOR RETAIL'!$D$9)*'[1]MARK UP FOR RETAIL'!$D$11)*'[1]MARK UP FOR RETAIL'!$D$5)</f>
        <v>281.88</v>
      </c>
      <c r="F32" s="278"/>
      <c r="G32" s="278"/>
      <c r="H32" s="278"/>
      <c r="I32" s="275"/>
      <c r="J32" s="333" t="s">
        <v>25</v>
      </c>
      <c r="K32" s="363"/>
      <c r="L32" s="73">
        <f>(('[1]TITAN 1000 &amp; 1200'!AD32*'[1]MARK UP FOR RETAIL'!$D$11)*'[1]MARK UP FOR RETAIL'!$D$5)</f>
        <v>89.100000000000009</v>
      </c>
      <c r="M32" s="73">
        <f>(('[1]TITAN 1000 &amp; 1200'!AE32*'[1]MARK UP FOR RETAIL'!$D$11)*'[1]MARK UP FOR RETAIL'!$D$5)</f>
        <v>100.44</v>
      </c>
      <c r="N32" s="333" t="s">
        <v>25</v>
      </c>
      <c r="O32" s="333" t="s">
        <v>25</v>
      </c>
    </row>
    <row r="33" spans="1:15" ht="15.75" x14ac:dyDescent="0.25">
      <c r="A33" s="279" t="s">
        <v>185</v>
      </c>
      <c r="B33" s="279"/>
      <c r="C33" s="279"/>
      <c r="D33" s="218"/>
      <c r="E33" s="274">
        <f>((('[1]TITAN 1000 &amp; 1200'!W33*'[1]MARK UP FOR RETAIL'!$D$9)*'[1]MARK UP FOR RETAIL'!$D$11)*'[1]MARK UP FOR RETAIL'!$D$5)</f>
        <v>763.02</v>
      </c>
      <c r="F33" s="278"/>
      <c r="G33" s="275"/>
      <c r="H33" s="601">
        <f>(('[1]TITAN 1000 &amp; 1200'!Z33*'[1]MARK UP FOR RETAIL'!$D$9)*'[1]MARK UP FOR RETAIL'!$D$11)*'[1]MARK UP FOR RETAIL'!$D$5</f>
        <v>189.54000000000002</v>
      </c>
      <c r="I33" s="602"/>
      <c r="J33" s="73">
        <f>(('[1]TITAN 1000 &amp; 1200'!AB33*'[1]MARK UP FOR RETAIL'!$D$11)*'[1]MARK UP FOR RETAIL'!$D$5)</f>
        <v>129.60000000000002</v>
      </c>
      <c r="K33" s="363"/>
      <c r="L33" s="73">
        <f>(('[1]TITAN 1000 &amp; 1200'!AD33*'[1]MARK UP FOR RETAIL'!$D$11)*'[1]MARK UP FOR RETAIL'!$D$5)</f>
        <v>217.07999999999998</v>
      </c>
      <c r="M33" s="73">
        <f>(('[1]TITAN 1000 &amp; 1200'!AE33*'[1]MARK UP FOR RETAIL'!$D$11)*'[1]MARK UP FOR RETAIL'!$D$5)</f>
        <v>241.38</v>
      </c>
      <c r="N33" s="73">
        <f>(('[1]TITAN 1000 &amp; 1200'!AF33*'[1]MARK UP FOR RETAIL'!$D$11)*'[1]MARK UP FOR RETAIL'!$D$5)</f>
        <v>69.660000000000011</v>
      </c>
      <c r="O33" s="73">
        <f>(('[1]TITAN 1000 &amp; 1200'!AG33*'[1]MARK UP FOR RETAIL'!$D$11)*'[1]MARK UP FOR RETAIL'!$D$5)</f>
        <v>76.14</v>
      </c>
    </row>
    <row r="34" spans="1:15" ht="15.75" x14ac:dyDescent="0.25">
      <c r="A34" s="605" t="s">
        <v>27</v>
      </c>
      <c r="B34" s="606"/>
      <c r="C34" s="606"/>
      <c r="D34" s="624"/>
      <c r="E34" s="283">
        <f>((('[1]TITAN 1000 &amp; 1200'!W34*'[1]MARK UP FOR RETAIL'!$D$9)*'[1]MARK UP FOR RETAIL'!$D$11)*'[1]MARK UP FOR RETAIL'!$D$5)</f>
        <v>-320.76</v>
      </c>
      <c r="F34" s="375"/>
      <c r="G34" s="284"/>
      <c r="H34" s="608">
        <f>(('[1]TITAN 1000 &amp; 1200'!Z34*'[1]MARK UP FOR RETAIL'!$D$9)*'[1]MARK UP FOR RETAIL'!$D$11)*'[1]MARK UP FOR RETAIL'!$D$5</f>
        <v>-53.460000000000008</v>
      </c>
      <c r="I34" s="609"/>
      <c r="J34" s="624"/>
      <c r="K34" s="363"/>
      <c r="L34" s="89">
        <f>(('[1]TITAN 1000 &amp; 1200'!AD34*'[1]MARK UP FOR RETAIL'!$D$11)*'[1]MARK UP FOR RETAIL'!$D$5)</f>
        <v>-152.28</v>
      </c>
      <c r="M34" s="89">
        <f>(('[1]TITAN 1000 &amp; 1200'!AE34*'[1]MARK UP FOR RETAIL'!$D$11)*'[1]MARK UP FOR RETAIL'!$D$5)</f>
        <v>-162</v>
      </c>
      <c r="N34" s="89">
        <f>(('[1]TITAN 1000 &amp; 1200'!AF34*'[1]MARK UP FOR RETAIL'!$D$11)*'[1]MARK UP FOR RETAIL'!$D$5)</f>
        <v>-37.26</v>
      </c>
      <c r="O34" s="89">
        <f>(('[1]TITAN 1000 &amp; 1200'!AG34*'[1]MARK UP FOR RETAIL'!$D$11)*'[1]MARK UP FOR RETAIL'!$D$5)</f>
        <v>-43.74</v>
      </c>
    </row>
    <row r="35" spans="1:15" ht="15.75" x14ac:dyDescent="0.25">
      <c r="A35" s="625" t="s">
        <v>252</v>
      </c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</row>
    <row r="36" spans="1:15" ht="15.75" x14ac:dyDescent="0.25">
      <c r="A36" s="613" t="s">
        <v>246</v>
      </c>
      <c r="B36" s="613"/>
      <c r="C36" s="613"/>
      <c r="D36" s="613"/>
      <c r="E36" s="613"/>
      <c r="F36" s="613"/>
      <c r="G36" s="613"/>
      <c r="H36" s="613"/>
      <c r="I36" s="613"/>
      <c r="J36" s="613"/>
      <c r="K36" s="613"/>
      <c r="L36" s="613"/>
      <c r="M36" s="613"/>
      <c r="N36" s="613"/>
      <c r="O36" s="613"/>
    </row>
    <row r="37" spans="1:15" ht="15.75" x14ac:dyDescent="0.25">
      <c r="A37" s="614" t="s">
        <v>253</v>
      </c>
      <c r="B37" s="614"/>
      <c r="C37" s="614"/>
      <c r="D37" s="614"/>
      <c r="E37" s="614"/>
      <c r="F37" s="614"/>
      <c r="G37" s="614"/>
      <c r="H37" s="614"/>
      <c r="I37" s="614"/>
      <c r="J37" s="614"/>
      <c r="K37" s="615"/>
      <c r="L37" s="615"/>
      <c r="M37" s="615"/>
      <c r="N37" s="615"/>
      <c r="O37" s="615"/>
    </row>
    <row r="38" spans="1:15" ht="15.75" x14ac:dyDescent="0.25">
      <c r="A38" s="616"/>
      <c r="B38" s="616"/>
      <c r="C38" s="616"/>
      <c r="D38" s="616"/>
      <c r="E38" s="616"/>
      <c r="F38" s="616"/>
      <c r="G38" s="616"/>
      <c r="H38" s="616"/>
      <c r="I38" s="616"/>
      <c r="J38" s="626"/>
      <c r="K38" s="627"/>
      <c r="L38" s="628">
        <f>(('[1]TITAN 1000 &amp; 1200'!AD38*'[1]MARK UP FOR RETAIL'!$D$11)*'[1]MARK UP FOR RETAIL'!$D$5)</f>
        <v>289.98</v>
      </c>
      <c r="M38" s="627"/>
      <c r="N38" s="617"/>
      <c r="O38" s="617"/>
    </row>
  </sheetData>
  <mergeCells count="66">
    <mergeCell ref="A37:J38"/>
    <mergeCell ref="E12:I12"/>
    <mergeCell ref="E32:I32"/>
    <mergeCell ref="E2:G4"/>
    <mergeCell ref="E22:G24"/>
    <mergeCell ref="A34:C34"/>
    <mergeCell ref="H6:I6"/>
    <mergeCell ref="E7:G7"/>
    <mergeCell ref="H7:I7"/>
    <mergeCell ref="E8:G8"/>
    <mergeCell ref="E11:G11"/>
    <mergeCell ref="H11:I11"/>
    <mergeCell ref="A1:O1"/>
    <mergeCell ref="A2:C4"/>
    <mergeCell ref="L2:O3"/>
    <mergeCell ref="L4:M4"/>
    <mergeCell ref="N4:O4"/>
    <mergeCell ref="E5:G5"/>
    <mergeCell ref="H5:I5"/>
    <mergeCell ref="K5:K14"/>
    <mergeCell ref="D6:D13"/>
    <mergeCell ref="E6:G6"/>
    <mergeCell ref="H8:I8"/>
    <mergeCell ref="E9:G9"/>
    <mergeCell ref="H9:I9"/>
    <mergeCell ref="E10:G10"/>
    <mergeCell ref="H10:I10"/>
    <mergeCell ref="A12:C12"/>
    <mergeCell ref="A13:C13"/>
    <mergeCell ref="E13:G13"/>
    <mergeCell ref="H13:I13"/>
    <mergeCell ref="E14:G14"/>
    <mergeCell ref="A16:O16"/>
    <mergeCell ref="A14:C14"/>
    <mergeCell ref="A21:O21"/>
    <mergeCell ref="A22:C24"/>
    <mergeCell ref="L22:O23"/>
    <mergeCell ref="L24:M24"/>
    <mergeCell ref="N24:O24"/>
    <mergeCell ref="A17:J18"/>
    <mergeCell ref="H14:I14"/>
    <mergeCell ref="A15:O15"/>
    <mergeCell ref="E30:G30"/>
    <mergeCell ref="H30:I30"/>
    <mergeCell ref="E31:G31"/>
    <mergeCell ref="H31:I31"/>
    <mergeCell ref="E25:G25"/>
    <mergeCell ref="H25:I25"/>
    <mergeCell ref="E29:G29"/>
    <mergeCell ref="E26:G26"/>
    <mergeCell ref="H26:I26"/>
    <mergeCell ref="E27:G27"/>
    <mergeCell ref="H27:I27"/>
    <mergeCell ref="E28:G28"/>
    <mergeCell ref="H28:I28"/>
    <mergeCell ref="H29:I29"/>
    <mergeCell ref="E34:G34"/>
    <mergeCell ref="A35:O35"/>
    <mergeCell ref="A36:O36"/>
    <mergeCell ref="A32:C32"/>
    <mergeCell ref="A33:C33"/>
    <mergeCell ref="E33:G33"/>
    <mergeCell ref="H33:I33"/>
    <mergeCell ref="K25:K34"/>
    <mergeCell ref="D26:D33"/>
    <mergeCell ref="H34:I3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22"/>
    </sheetView>
  </sheetViews>
  <sheetFormatPr defaultRowHeight="15" x14ac:dyDescent="0.25"/>
  <cols>
    <col min="6" max="6" width="12.5703125" customWidth="1"/>
  </cols>
  <sheetData>
    <row r="1" spans="1:14" ht="45.75" x14ac:dyDescent="0.25">
      <c r="A1" s="629" t="s">
        <v>255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1"/>
    </row>
    <row r="2" spans="1:14" ht="15" customHeight="1" x14ac:dyDescent="0.25">
      <c r="A2" s="632" t="s">
        <v>256</v>
      </c>
      <c r="B2" s="632"/>
      <c r="C2" s="632"/>
      <c r="D2" s="49"/>
      <c r="E2" s="49"/>
      <c r="F2" s="49"/>
      <c r="G2" s="49"/>
      <c r="H2" s="49"/>
      <c r="I2" s="49"/>
      <c r="J2" s="49"/>
      <c r="K2" s="229" t="s">
        <v>42</v>
      </c>
      <c r="L2" s="229"/>
      <c r="M2" s="229"/>
      <c r="N2" s="229"/>
    </row>
    <row r="3" spans="1:14" ht="15" customHeight="1" thickBot="1" x14ac:dyDescent="0.3">
      <c r="A3" s="632"/>
      <c r="B3" s="632"/>
      <c r="C3" s="632"/>
      <c r="D3" s="49"/>
      <c r="E3" s="49"/>
      <c r="F3" s="49"/>
      <c r="G3" s="49"/>
      <c r="H3" s="49"/>
      <c r="I3" s="49"/>
      <c r="J3" s="49"/>
      <c r="K3" s="410"/>
      <c r="L3" s="410"/>
      <c r="M3" s="410"/>
      <c r="N3" s="410"/>
    </row>
    <row r="4" spans="1:14" ht="18" customHeight="1" x14ac:dyDescent="0.25">
      <c r="A4" s="633"/>
      <c r="B4" s="633"/>
      <c r="C4" s="633"/>
      <c r="D4" s="634" t="s">
        <v>257</v>
      </c>
      <c r="E4" s="635"/>
      <c r="F4" s="636"/>
      <c r="G4" s="637"/>
      <c r="H4" s="638"/>
      <c r="I4" s="638"/>
      <c r="J4" s="53"/>
      <c r="K4" s="639" t="s">
        <v>222</v>
      </c>
      <c r="L4" s="640"/>
      <c r="M4" s="639" t="s">
        <v>223</v>
      </c>
      <c r="N4" s="640"/>
    </row>
    <row r="5" spans="1:14" ht="51" x14ac:dyDescent="0.25">
      <c r="A5" s="641" t="s">
        <v>43</v>
      </c>
      <c r="B5" s="63" t="s">
        <v>5</v>
      </c>
      <c r="C5" s="63" t="s">
        <v>258</v>
      </c>
      <c r="D5" s="63" t="s">
        <v>7</v>
      </c>
      <c r="E5" s="63" t="s">
        <v>8</v>
      </c>
      <c r="F5" s="63" t="s">
        <v>9</v>
      </c>
      <c r="G5" s="63" t="s">
        <v>259</v>
      </c>
      <c r="H5" s="63" t="s">
        <v>10</v>
      </c>
      <c r="I5" s="401" t="s">
        <v>47</v>
      </c>
      <c r="J5" s="180"/>
      <c r="K5" s="642" t="s">
        <v>12</v>
      </c>
      <c r="L5" s="643" t="s">
        <v>13</v>
      </c>
      <c r="M5" s="642" t="s">
        <v>12</v>
      </c>
      <c r="N5" s="643" t="s">
        <v>13</v>
      </c>
    </row>
    <row r="6" spans="1:14" ht="15.75" x14ac:dyDescent="0.25">
      <c r="A6" s="644" t="s">
        <v>260</v>
      </c>
      <c r="B6" s="182">
        <v>1</v>
      </c>
      <c r="C6" s="645" t="s">
        <v>261</v>
      </c>
      <c r="D6" s="73">
        <f>((('[1]SMALL BUILDINGS'!T6*'[1]MARK UP FOR RETAIL'!$D$9)*'[1]MARK UP FOR RETAIL'!$D$11)*'[1]MARK UP FOR RETAIL'!$D$5)+'[1]MARK UP FOR RETAIL'!$G$5</f>
        <v>278.64000000000004</v>
      </c>
      <c r="E6" s="73">
        <f>((('[1]SMALL BUILDINGS'!U6*'[1]MARK UP FOR RETAIL'!$D$9)*'[1]MARK UP FOR RETAIL'!$D$11)*'[1]MARK UP FOR RETAIL'!$D$5)+'[1]MARK UP FOR RETAIL'!$G$5</f>
        <v>390.42</v>
      </c>
      <c r="F6" s="73">
        <f>((('[1]SMALL BUILDINGS'!V6*'[1]MARK UP FOR RETAIL'!$D$9)*'[1]MARK UP FOR RETAIL'!$D$11)*'[1]MARK UP FOR RETAIL'!$D$5)+'[1]MARK UP FOR RETAIL'!$G$5</f>
        <v>413.1</v>
      </c>
      <c r="G6" s="73">
        <f>(('[1]SMALL BUILDINGS'!W6*'[1]MARK UP FOR RETAIL'!$D$9)*'[1]MARK UP FOR RETAIL'!$D$11)*'[1]MARK UP FOR RETAIL'!$D$5</f>
        <v>46.98</v>
      </c>
      <c r="H6" s="73">
        <f>(('[1]SMALL BUILDINGS'!X6*'[1]MARK UP FOR RETAIL'!$D$10)*'[1]MARK UP FOR RETAIL'!$D$11)*'[1]MARK UP FOR RETAIL'!$D$7</f>
        <v>56.7</v>
      </c>
      <c r="I6" s="73">
        <f>('[1]SMALL BUILDINGS'!Y6*'[1]MARK UP FOR RETAIL'!$D$11)*'[1]MARK UP FOR RETAIL'!$D$5</f>
        <v>95.58</v>
      </c>
      <c r="J6" s="183"/>
      <c r="K6" s="576">
        <f>('[1]SMALL BUILDINGS'!AA6*'[1]MARK UP FOR RETAIL'!$D$11)*'[1]MARK UP FOR RETAIL'!$D$5</f>
        <v>162</v>
      </c>
      <c r="L6" s="314">
        <f>('[1]SMALL BUILDINGS'!AB6*'[1]MARK UP FOR RETAIL'!$D$11)*'[1]MARK UP FOR RETAIL'!$D$5</f>
        <v>181.44000000000003</v>
      </c>
      <c r="M6" s="576">
        <f>('[1]SMALL BUILDINGS'!AC6*'[1]MARK UP FOR RETAIL'!$D$11)*'[1]MARK UP FOR RETAIL'!$D$5</f>
        <v>37.26</v>
      </c>
      <c r="N6" s="314">
        <f>('[1]SMALL BUILDINGS'!AD6*'[1]MARK UP FOR RETAIL'!$D$11)*'[1]MARK UP FOR RETAIL'!$D$5</f>
        <v>38.879999999999995</v>
      </c>
    </row>
    <row r="7" spans="1:14" ht="15.75" x14ac:dyDescent="0.25">
      <c r="A7" s="644" t="s">
        <v>262</v>
      </c>
      <c r="B7" s="182">
        <v>1</v>
      </c>
      <c r="C7" s="645" t="s">
        <v>261</v>
      </c>
      <c r="D7" s="73">
        <f>((('[1]SMALL BUILDINGS'!T7*'[1]MARK UP FOR RETAIL'!$D$9)*'[1]MARK UP FOR RETAIL'!$D$11)*'[1]MARK UP FOR RETAIL'!$D$5)+'[1]MARK UP FOR RETAIL'!$G$5</f>
        <v>320.76</v>
      </c>
      <c r="E7" s="73">
        <f>((('[1]SMALL BUILDINGS'!U7*'[1]MARK UP FOR RETAIL'!$D$9)*'[1]MARK UP FOR RETAIL'!$D$11)*'[1]MARK UP FOR RETAIL'!$D$5)+'[1]MARK UP FOR RETAIL'!$G$5</f>
        <v>476.28000000000003</v>
      </c>
      <c r="F7" s="73">
        <f>((('[1]SMALL BUILDINGS'!V7*'[1]MARK UP FOR RETAIL'!$D$9)*'[1]MARK UP FOR RETAIL'!$D$11)*'[1]MARK UP FOR RETAIL'!$D$5)+'[1]MARK UP FOR RETAIL'!$G$5</f>
        <v>502.20000000000005</v>
      </c>
      <c r="G7" s="73">
        <f>(('[1]SMALL BUILDINGS'!W7*'[1]MARK UP FOR RETAIL'!$D$9)*'[1]MARK UP FOR RETAIL'!$D$11)*'[1]MARK UP FOR RETAIL'!$D$5</f>
        <v>53.460000000000008</v>
      </c>
      <c r="H7" s="73">
        <f>(('[1]SMALL BUILDINGS'!X7*'[1]MARK UP FOR RETAIL'!$D$10)*'[1]MARK UP FOR RETAIL'!$D$11)*'[1]MARK UP FOR RETAIL'!$D$7</f>
        <v>61.560000000000009</v>
      </c>
      <c r="I7" s="73">
        <f>('[1]SMALL BUILDINGS'!Y7*'[1]MARK UP FOR RETAIL'!$D$11)*'[1]MARK UP FOR RETAIL'!$D$5</f>
        <v>126.36</v>
      </c>
      <c r="J7" s="183"/>
      <c r="K7" s="576">
        <f>('[1]SMALL BUILDINGS'!AA7*'[1]MARK UP FOR RETAIL'!$D$11)*'[1]MARK UP FOR RETAIL'!$D$5</f>
        <v>200.88</v>
      </c>
      <c r="L7" s="314">
        <f>('[1]SMALL BUILDINGS'!AB7*'[1]MARK UP FOR RETAIL'!$D$11)*'[1]MARK UP FOR RETAIL'!$D$5</f>
        <v>220.32</v>
      </c>
      <c r="M7" s="576">
        <f>('[1]SMALL BUILDINGS'!AC7*'[1]MARK UP FOR RETAIL'!$D$11)*'[1]MARK UP FOR RETAIL'!$D$5</f>
        <v>40.5</v>
      </c>
      <c r="N7" s="314">
        <f>('[1]SMALL BUILDINGS'!AD7*'[1]MARK UP FOR RETAIL'!$D$11)*'[1]MARK UP FOR RETAIL'!$D$5</f>
        <v>45.360000000000007</v>
      </c>
    </row>
    <row r="8" spans="1:14" ht="15.75" x14ac:dyDescent="0.25">
      <c r="A8" s="644" t="s">
        <v>263</v>
      </c>
      <c r="B8" s="182">
        <v>1</v>
      </c>
      <c r="C8" s="645" t="s">
        <v>264</v>
      </c>
      <c r="D8" s="73">
        <f>((('[1]SMALL BUILDINGS'!T8*'[1]MARK UP FOR RETAIL'!$D$9)*'[1]MARK UP FOR RETAIL'!$D$11)*'[1]MARK UP FOR RETAIL'!$D$5)+'[1]MARK UP FOR RETAIL'!$G$5</f>
        <v>469.8</v>
      </c>
      <c r="E8" s="73">
        <f>((('[1]SMALL BUILDINGS'!U8*'[1]MARK UP FOR RETAIL'!$D$9)*'[1]MARK UP FOR RETAIL'!$D$11)*'[1]MARK UP FOR RETAIL'!$D$5)+'[1]MARK UP FOR RETAIL'!$G$5</f>
        <v>654.48</v>
      </c>
      <c r="F8" s="73">
        <f>((('[1]SMALL BUILDINGS'!V8*'[1]MARK UP FOR RETAIL'!$D$9)*'[1]MARK UP FOR RETAIL'!$D$11)*'[1]MARK UP FOR RETAIL'!$D$5)+'[1]MARK UP FOR RETAIL'!$G$5</f>
        <v>685.26</v>
      </c>
      <c r="G8" s="73">
        <f>(('[1]SMALL BUILDINGS'!W8*'[1]MARK UP FOR RETAIL'!$D$9)*'[1]MARK UP FOR RETAIL'!$D$11)*'[1]MARK UP FOR RETAIL'!$D$5</f>
        <v>66.42</v>
      </c>
      <c r="H8" s="73">
        <f>(('[1]SMALL BUILDINGS'!X8*'[1]MARK UP FOR RETAIL'!$D$10)*'[1]MARK UP FOR RETAIL'!$D$11)*'[1]MARK UP FOR RETAIL'!$D$7</f>
        <v>74.52</v>
      </c>
      <c r="I8" s="73">
        <f>('[1]SMALL BUILDINGS'!Y8*'[1]MARK UP FOR RETAIL'!$D$11)*'[1]MARK UP FOR RETAIL'!$D$5</f>
        <v>126.36</v>
      </c>
      <c r="J8" s="183"/>
      <c r="K8" s="576">
        <f>('[1]SMALL BUILDINGS'!AA8*'[1]MARK UP FOR RETAIL'!$D$11)*'[1]MARK UP FOR RETAIL'!$D$5</f>
        <v>289.98</v>
      </c>
      <c r="L8" s="314">
        <f>('[1]SMALL BUILDINGS'!AB8*'[1]MARK UP FOR RETAIL'!$D$11)*'[1]MARK UP FOR RETAIL'!$D$5</f>
        <v>319.14</v>
      </c>
      <c r="M8" s="576">
        <f>('[1]SMALL BUILDINGS'!AC8*'[1]MARK UP FOR RETAIL'!$D$11)*'[1]MARK UP FOR RETAIL'!$D$5</f>
        <v>51.84</v>
      </c>
      <c r="N8" s="314">
        <f>('[1]SMALL BUILDINGS'!AD8*'[1]MARK UP FOR RETAIL'!$D$11)*'[1]MARK UP FOR RETAIL'!$D$5</f>
        <v>55.08</v>
      </c>
    </row>
    <row r="9" spans="1:14" ht="15.75" x14ac:dyDescent="0.25">
      <c r="A9" s="644" t="s">
        <v>265</v>
      </c>
      <c r="B9" s="182">
        <v>1</v>
      </c>
      <c r="C9" s="645" t="s">
        <v>266</v>
      </c>
      <c r="D9" s="73">
        <f>((('[1]SMALL BUILDINGS'!T9*'[1]MARK UP FOR RETAIL'!$D$9)*'[1]MARK UP FOR RETAIL'!$D$11)*'[1]MARK UP FOR RETAIL'!$D$5)+'[1]MARK UP FOR RETAIL'!$G$5</f>
        <v>521.64</v>
      </c>
      <c r="E9" s="73">
        <f>((('[1]SMALL BUILDINGS'!U9*'[1]MARK UP FOR RETAIL'!$D$9)*'[1]MARK UP FOR RETAIL'!$D$11)*'[1]MARK UP FOR RETAIL'!$D$5)+'[1]MARK UP FOR RETAIL'!$G$5</f>
        <v>750.06000000000006</v>
      </c>
      <c r="F9" s="73">
        <f>((('[1]SMALL BUILDINGS'!V9*'[1]MARK UP FOR RETAIL'!$D$9)*'[1]MARK UP FOR RETAIL'!$D$11)*'[1]MARK UP FOR RETAIL'!$D$5)+'[1]MARK UP FOR RETAIL'!$G$5</f>
        <v>788.94</v>
      </c>
      <c r="G9" s="73">
        <f>(('[1]SMALL BUILDINGS'!W9*'[1]MARK UP FOR RETAIL'!$D$9)*'[1]MARK UP FOR RETAIL'!$D$11)*'[1]MARK UP FOR RETAIL'!$D$5</f>
        <v>77.759999999999991</v>
      </c>
      <c r="H9" s="73">
        <f>(('[1]SMALL BUILDINGS'!X9*'[1]MARK UP FOR RETAIL'!$D$10)*'[1]MARK UP FOR RETAIL'!$D$11)*'[1]MARK UP FOR RETAIL'!$D$7</f>
        <v>77.759999999999991</v>
      </c>
      <c r="I9" s="73">
        <f>('[1]SMALL BUILDINGS'!Y9*'[1]MARK UP FOR RETAIL'!$D$11)*'[1]MARK UP FOR RETAIL'!$D$5</f>
        <v>160.38</v>
      </c>
      <c r="J9" s="183"/>
      <c r="K9" s="576">
        <f>('[1]SMALL BUILDINGS'!AA9*'[1]MARK UP FOR RETAIL'!$D$11)*'[1]MARK UP FOR RETAIL'!$D$5</f>
        <v>330.48</v>
      </c>
      <c r="L9" s="314">
        <f>('[1]SMALL BUILDINGS'!AB9*'[1]MARK UP FOR RETAIL'!$D$11)*'[1]MARK UP FOR RETAIL'!$D$5</f>
        <v>366.12</v>
      </c>
      <c r="M9" s="576">
        <f>('[1]SMALL BUILDINGS'!AC9*'[1]MARK UP FOR RETAIL'!$D$11)*'[1]MARK UP FOR RETAIL'!$D$5</f>
        <v>66.42</v>
      </c>
      <c r="N9" s="314">
        <f>('[1]SMALL BUILDINGS'!AD9*'[1]MARK UP FOR RETAIL'!$D$11)*'[1]MARK UP FOR RETAIL'!$D$5</f>
        <v>76.14</v>
      </c>
    </row>
    <row r="10" spans="1:14" ht="15.75" x14ac:dyDescent="0.25">
      <c r="A10" s="644" t="s">
        <v>267</v>
      </c>
      <c r="B10" s="182">
        <v>1</v>
      </c>
      <c r="C10" s="645" t="s">
        <v>266</v>
      </c>
      <c r="D10" s="73">
        <f>((('[1]SMALL BUILDINGS'!T10*'[1]MARK UP FOR RETAIL'!$D$9)*'[1]MARK UP FOR RETAIL'!$D$11)*'[1]MARK UP FOR RETAIL'!$D$5)+'[1]MARK UP FOR RETAIL'!$G$5</f>
        <v>584.82000000000005</v>
      </c>
      <c r="E10" s="73">
        <f>((('[1]SMALL BUILDINGS'!U10*'[1]MARK UP FOR RETAIL'!$D$9)*'[1]MARK UP FOR RETAIL'!$D$11)*'[1]MARK UP FOR RETAIL'!$D$5)+'[1]MARK UP FOR RETAIL'!$G$5</f>
        <v>850.5</v>
      </c>
      <c r="F10" s="73">
        <f>((('[1]SMALL BUILDINGS'!V10*'[1]MARK UP FOR RETAIL'!$D$9)*'[1]MARK UP FOR RETAIL'!$D$11)*'[1]MARK UP FOR RETAIL'!$D$5)+'[1]MARK UP FOR RETAIL'!$G$5</f>
        <v>891.00000000000011</v>
      </c>
      <c r="G10" s="73">
        <f>(('[1]SMALL BUILDINGS'!W10*'[1]MARK UP FOR RETAIL'!$D$9)*'[1]MARK UP FOR RETAIL'!$D$11)*'[1]MARK UP FOR RETAIL'!$D$5</f>
        <v>98.820000000000007</v>
      </c>
      <c r="H10" s="73">
        <f>(('[1]SMALL BUILDINGS'!X10*'[1]MARK UP FOR RETAIL'!$D$10)*'[1]MARK UP FOR RETAIL'!$D$11)*'[1]MARK UP FOR RETAIL'!$D$7</f>
        <v>85.86</v>
      </c>
      <c r="I10" s="73">
        <f>('[1]SMALL BUILDINGS'!Y10*'[1]MARK UP FOR RETAIL'!$D$11)*'[1]MARK UP FOR RETAIL'!$D$5</f>
        <v>191.16</v>
      </c>
      <c r="J10" s="183"/>
      <c r="K10" s="576">
        <f>('[1]SMALL BUILDINGS'!AA10*'[1]MARK UP FOR RETAIL'!$D$11)*'[1]MARK UP FOR RETAIL'!$D$5</f>
        <v>369.35999999999996</v>
      </c>
      <c r="L10" s="314">
        <f>('[1]SMALL BUILDINGS'!AB10*'[1]MARK UP FOR RETAIL'!$D$11)*'[1]MARK UP FOR RETAIL'!$D$5</f>
        <v>411.48</v>
      </c>
      <c r="M10" s="576">
        <f>('[1]SMALL BUILDINGS'!AC10*'[1]MARK UP FOR RETAIL'!$D$11)*'[1]MARK UP FOR RETAIL'!$D$5</f>
        <v>84.240000000000009</v>
      </c>
      <c r="N10" s="314">
        <f>('[1]SMALL BUILDINGS'!AD10*'[1]MARK UP FOR RETAIL'!$D$11)*'[1]MARK UP FOR RETAIL'!$D$5</f>
        <v>92.339999999999989</v>
      </c>
    </row>
    <row r="11" spans="1:14" ht="16.5" thickBot="1" x14ac:dyDescent="0.3">
      <c r="A11" s="605" t="s">
        <v>27</v>
      </c>
      <c r="B11" s="606"/>
      <c r="C11" s="646"/>
      <c r="D11" s="89">
        <f>((('[1]SMALL BUILDINGS'!T11*'[1]MARK UP FOR RETAIL'!$D$9)*'[1]MARK UP FOR RETAIL'!$D$11)*'[1]MARK UP FOR RETAIL'!$D$5)</f>
        <v>-22.680000000000003</v>
      </c>
      <c r="E11" s="89">
        <f>((('[1]SMALL BUILDINGS'!U11*'[1]MARK UP FOR RETAIL'!$D$9)*'[1]MARK UP FOR RETAIL'!$D$11)*'[1]MARK UP FOR RETAIL'!$D$5)</f>
        <v>-53.460000000000008</v>
      </c>
      <c r="F11" s="89">
        <f>((('[1]SMALL BUILDINGS'!V11*'[1]MARK UP FOR RETAIL'!$D$9)*'[1]MARK UP FOR RETAIL'!$D$11)*'[1]MARK UP FOR RETAIL'!$D$5)</f>
        <v>-55.08</v>
      </c>
      <c r="G11" s="89">
        <f>(('[1]SMALL BUILDINGS'!W11*'[1]MARK UP FOR RETAIL'!$D$9)*'[1]MARK UP FOR RETAIL'!$D$11)*'[1]MARK UP FOR RETAIL'!$D$5</f>
        <v>-12.96</v>
      </c>
      <c r="H11" s="89">
        <f>(('[1]SMALL BUILDINGS'!X11*'[1]MARK UP FOR RETAIL'!$D$10)*'[1]MARK UP FOR RETAIL'!$D$11)*'[1]MARK UP FOR RETAIL'!$D$7</f>
        <v>-11.340000000000002</v>
      </c>
      <c r="I11" s="89"/>
      <c r="J11" s="647"/>
      <c r="K11" s="648">
        <f>('[1]SMALL BUILDINGS'!AA11*'[1]MARK UP FOR RETAIL'!$D$11)*'[1]MARK UP FOR RETAIL'!$D$5</f>
        <v>-16.200000000000003</v>
      </c>
      <c r="L11" s="649">
        <f>('[1]SMALL BUILDINGS'!AB11*'[1]MARK UP FOR RETAIL'!$D$11)*'[1]MARK UP FOR RETAIL'!$D$5</f>
        <v>-17.82</v>
      </c>
      <c r="M11" s="648">
        <f>('[1]SMALL BUILDINGS'!AC11*'[1]MARK UP FOR RETAIL'!$D$11)*'[1]MARK UP FOR RETAIL'!$D$5</f>
        <v>-8.1000000000000014</v>
      </c>
      <c r="N11" s="649">
        <f>('[1]SMALL BUILDINGS'!AD11*'[1]MARK UP FOR RETAIL'!$D$11)*'[1]MARK UP FOR RETAIL'!$D$5</f>
        <v>-11.340000000000002</v>
      </c>
    </row>
    <row r="12" spans="1:14" x14ac:dyDescent="0.25">
      <c r="A12" s="650" t="s">
        <v>268</v>
      </c>
      <c r="B12" s="90"/>
      <c r="C12" s="90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1:14" x14ac:dyDescent="0.25">
      <c r="A13" s="651" t="s">
        <v>269</v>
      </c>
      <c r="B13" s="651"/>
      <c r="C13" s="4">
        <f>((('[1]SMALL BUILDINGS'!S13*'[1]MARK UP FOR RETAIL'!$D$9)*'[1]MARK UP FOR RETAIL'!$D$11)*'[1]MARK UP FOR RETAIL'!$D$5)</f>
        <v>56.7</v>
      </c>
      <c r="D13" s="652"/>
      <c r="E13" s="652"/>
      <c r="F13" s="652"/>
      <c r="G13" s="49"/>
      <c r="H13" s="49"/>
      <c r="I13" s="49"/>
      <c r="J13" s="49"/>
      <c r="K13" s="49"/>
      <c r="L13" s="49"/>
      <c r="M13" s="49"/>
      <c r="N13" s="49"/>
    </row>
    <row r="14" spans="1:14" x14ac:dyDescent="0.25">
      <c r="A14" s="653" t="s">
        <v>270</v>
      </c>
      <c r="B14" s="653"/>
      <c r="C14" s="653"/>
      <c r="D14" s="653"/>
      <c r="E14" s="653"/>
      <c r="F14" s="654"/>
      <c r="G14" s="569" t="s">
        <v>271</v>
      </c>
      <c r="H14" s="655"/>
      <c r="I14" s="655"/>
      <c r="J14" s="655"/>
      <c r="K14" s="655"/>
      <c r="L14" s="655"/>
      <c r="M14" s="655"/>
      <c r="N14" s="656"/>
    </row>
    <row r="15" spans="1:14" x14ac:dyDescent="0.25">
      <c r="A15" s="657" t="s">
        <v>272</v>
      </c>
      <c r="B15" s="658"/>
      <c r="C15" s="658"/>
      <c r="D15" s="659"/>
      <c r="E15" s="659"/>
      <c r="F15" s="660"/>
      <c r="G15" s="661" t="s">
        <v>273</v>
      </c>
      <c r="H15" s="662"/>
      <c r="I15" s="4">
        <f>((('[1]SMALL BUILDINGS'!Y15*'[1]MARK UP FOR RETAIL'!$D$9)*'[1]MARK UP FOR RETAIL'!$D$11)*'[1]MARK UP FOR RETAIL'!$D$5)</f>
        <v>174.96</v>
      </c>
      <c r="J15" s="663"/>
      <c r="K15" s="664"/>
      <c r="L15" s="665" t="s">
        <v>274</v>
      </c>
      <c r="M15" s="662"/>
      <c r="N15" s="4">
        <f>((('[1]SMALL BUILDINGS'!AD15*'[1]MARK UP FOR RETAIL'!$D$9)*'[1]MARK UP FOR RETAIL'!$D$11)*'[1]MARK UP FOR RETAIL'!$D$5)</f>
        <v>289.98</v>
      </c>
    </row>
    <row r="16" spans="1:14" x14ac:dyDescent="0.25">
      <c r="A16" s="666"/>
      <c r="B16" s="509"/>
      <c r="C16" s="509"/>
      <c r="D16" s="176"/>
      <c r="E16" s="176"/>
      <c r="F16" s="176"/>
      <c r="G16" s="667"/>
      <c r="H16" s="667"/>
      <c r="I16" s="667"/>
      <c r="J16" s="667"/>
      <c r="K16" s="667"/>
      <c r="L16" s="667"/>
      <c r="M16" s="667"/>
      <c r="N16" s="667"/>
    </row>
    <row r="17" spans="1:14" x14ac:dyDescent="0.25">
      <c r="A17" s="668"/>
      <c r="B17" s="90"/>
      <c r="C17" s="90"/>
      <c r="D17" s="49"/>
      <c r="E17" s="49"/>
      <c r="F17" s="176"/>
      <c r="G17" s="176"/>
      <c r="H17" s="49"/>
      <c r="I17" s="49"/>
      <c r="J17" s="49"/>
      <c r="K17" s="49"/>
      <c r="L17" s="49"/>
      <c r="M17" s="49"/>
      <c r="N17" s="49"/>
    </row>
    <row r="18" spans="1:14" ht="15" customHeight="1" x14ac:dyDescent="0.25">
      <c r="A18" s="632" t="s">
        <v>275</v>
      </c>
      <c r="B18" s="632"/>
      <c r="C18" s="632"/>
      <c r="D18" s="49"/>
      <c r="E18" s="49"/>
      <c r="F18" s="49"/>
      <c r="G18" s="49"/>
      <c r="H18" s="49"/>
      <c r="I18" s="49"/>
      <c r="J18" s="49"/>
      <c r="K18" s="229" t="s">
        <v>42</v>
      </c>
      <c r="L18" s="229"/>
      <c r="M18" s="229"/>
      <c r="N18" s="229"/>
    </row>
    <row r="19" spans="1:14" ht="15" customHeight="1" x14ac:dyDescent="0.25">
      <c r="A19" s="632"/>
      <c r="B19" s="632"/>
      <c r="C19" s="632"/>
      <c r="D19" s="49"/>
      <c r="E19" s="49"/>
      <c r="F19" s="49"/>
      <c r="G19" s="49"/>
      <c r="H19" s="49"/>
      <c r="I19" s="49"/>
      <c r="J19" s="49"/>
      <c r="K19" s="234"/>
      <c r="L19" s="234"/>
      <c r="M19" s="234"/>
      <c r="N19" s="234"/>
    </row>
    <row r="20" spans="1:14" ht="18" customHeight="1" x14ac:dyDescent="0.25">
      <c r="A20" s="633"/>
      <c r="B20" s="633"/>
      <c r="C20" s="633"/>
      <c r="D20" s="669" t="s">
        <v>257</v>
      </c>
      <c r="E20" s="670"/>
      <c r="F20" s="671"/>
      <c r="G20" s="637"/>
      <c r="H20" s="638"/>
      <c r="I20" s="638"/>
      <c r="J20" s="53"/>
      <c r="K20" s="291" t="s">
        <v>222</v>
      </c>
      <c r="L20" s="292"/>
      <c r="M20" s="291" t="s">
        <v>276</v>
      </c>
      <c r="N20" s="292"/>
    </row>
    <row r="21" spans="1:14" ht="51" x14ac:dyDescent="0.25">
      <c r="A21" s="641" t="s">
        <v>43</v>
      </c>
      <c r="B21" s="61" t="s">
        <v>5</v>
      </c>
      <c r="C21" s="62"/>
      <c r="D21" s="63" t="s">
        <v>7</v>
      </c>
      <c r="E21" s="63" t="s">
        <v>8</v>
      </c>
      <c r="F21" s="63" t="s">
        <v>9</v>
      </c>
      <c r="G21" s="63" t="s">
        <v>277</v>
      </c>
      <c r="H21" s="61" t="s">
        <v>278</v>
      </c>
      <c r="I21" s="62"/>
      <c r="J21" s="65">
        <v>0</v>
      </c>
      <c r="K21" s="672" t="s">
        <v>12</v>
      </c>
      <c r="L21" s="672" t="s">
        <v>13</v>
      </c>
      <c r="M21" s="672" t="s">
        <v>12</v>
      </c>
      <c r="N21" s="672" t="s">
        <v>13</v>
      </c>
    </row>
    <row r="22" spans="1:14" ht="15.75" x14ac:dyDescent="0.25">
      <c r="A22" s="673" t="s">
        <v>279</v>
      </c>
      <c r="B22" s="68">
        <v>0</v>
      </c>
      <c r="C22" s="69"/>
      <c r="D22" s="73">
        <f>((('[1]SMALL BUILDINGS'!T22*'[1]MARK UP FOR RETAIL'!$D$9)*'[1]MARK UP FOR RETAIL'!$D$11)*'[1]MARK UP FOR RETAIL'!$D$5)+'[1]MARK UP FOR RETAIL'!$G$5</f>
        <v>187.92</v>
      </c>
      <c r="E22" s="73">
        <f>((('[1]SMALL BUILDINGS'!U22*'[1]MARK UP FOR RETAIL'!$D$9)*'[1]MARK UP FOR RETAIL'!$D$11)*'[1]MARK UP FOR RETAIL'!$D$5)+'[1]MARK UP FOR RETAIL'!$G$5</f>
        <v>400.14</v>
      </c>
      <c r="F22" s="73">
        <f>((('[1]SMALL BUILDINGS'!V22*'[1]MARK UP FOR RETAIL'!$D$9)*'[1]MARK UP FOR RETAIL'!$D$11)*'[1]MARK UP FOR RETAIL'!$D$5)+'[1]MARK UP FOR RETAIL'!$G$5</f>
        <v>435.78000000000003</v>
      </c>
      <c r="G22" s="73">
        <f>(('[1]SMALL BUILDINGS'!W22*'[1]MARK UP FOR RETAIL'!$D$10)*'[1]MARK UP FOR RETAIL'!$D$11)*'[1]MARK UP FOR RETAIL'!$D$7</f>
        <v>27.54</v>
      </c>
      <c r="H22" s="274">
        <f>(('[1]SMALL BUILDINGS'!X22*'[1]MARK UP FOR RETAIL'!$D$10)*'[1]MARK UP FOR RETAIL'!$D$11)*'[1]MARK UP FOR RETAIL'!$D$7</f>
        <v>34.020000000000003</v>
      </c>
      <c r="I22" s="275"/>
      <c r="J22" s="88"/>
      <c r="K22" s="674">
        <f>('[1]SMALL BUILDINGS'!AA22*'[1]MARK UP FOR RETAIL'!$D$11)*'[1]MARK UP FOR RETAIL'!$D$5</f>
        <v>116.64</v>
      </c>
      <c r="L22" s="674">
        <f>('[1]SMALL BUILDINGS'!AB22*'[1]MARK UP FOR RETAIL'!$D$11)*'[1]MARK UP FOR RETAIL'!$D$5</f>
        <v>131.22</v>
      </c>
      <c r="M22" s="674">
        <f>('[1]SMALL BUILDINGS'!AC22*'[1]MARK UP FOR RETAIL'!$D$11)*'[1]MARK UP FOR RETAIL'!$D$5</f>
        <v>16.200000000000003</v>
      </c>
      <c r="N22" s="674">
        <f>('[1]SMALL BUILDINGS'!AD22*'[1]MARK UP FOR RETAIL'!$D$11)*'[1]MARK UP FOR RETAIL'!$D$5</f>
        <v>17.82</v>
      </c>
    </row>
  </sheetData>
  <mergeCells count="22">
    <mergeCell ref="A13:B13"/>
    <mergeCell ref="G14:N14"/>
    <mergeCell ref="G15:H15"/>
    <mergeCell ref="L15:M15"/>
    <mergeCell ref="J5:J11"/>
    <mergeCell ref="A11:C11"/>
    <mergeCell ref="A1:N1"/>
    <mergeCell ref="A2:C4"/>
    <mergeCell ref="K2:N3"/>
    <mergeCell ref="D4:F4"/>
    <mergeCell ref="K4:L4"/>
    <mergeCell ref="M4:N4"/>
    <mergeCell ref="B21:C21"/>
    <mergeCell ref="H21:I21"/>
    <mergeCell ref="J21:J22"/>
    <mergeCell ref="B22:C22"/>
    <mergeCell ref="H22:I22"/>
    <mergeCell ref="A18:C20"/>
    <mergeCell ref="K18:N19"/>
    <mergeCell ref="D20:F20"/>
    <mergeCell ref="K20:L20"/>
    <mergeCell ref="M20:N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M42"/>
    </sheetView>
  </sheetViews>
  <sheetFormatPr defaultRowHeight="15" x14ac:dyDescent="0.25"/>
  <cols>
    <col min="5" max="5" width="11.5703125" customWidth="1"/>
  </cols>
  <sheetData>
    <row r="1" spans="1:13" ht="45.75" x14ac:dyDescent="0.25">
      <c r="A1" s="675" t="s">
        <v>280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7"/>
    </row>
    <row r="2" spans="1:13" x14ac:dyDescent="0.25">
      <c r="A2" s="668"/>
      <c r="B2" s="90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ht="15" customHeight="1" x14ac:dyDescent="0.25">
      <c r="A3" s="678" t="s">
        <v>1</v>
      </c>
      <c r="B3" s="678"/>
      <c r="C3" s="49"/>
      <c r="D3" s="49"/>
      <c r="E3" s="49"/>
      <c r="F3" s="49"/>
      <c r="G3" s="49"/>
      <c r="H3" s="49"/>
      <c r="I3" s="49"/>
      <c r="J3" s="229" t="s">
        <v>42</v>
      </c>
      <c r="K3" s="229"/>
      <c r="L3" s="229"/>
      <c r="M3" s="229"/>
    </row>
    <row r="4" spans="1:13" ht="15" customHeight="1" x14ac:dyDescent="0.25">
      <c r="A4" s="678"/>
      <c r="B4" s="678"/>
      <c r="C4" s="49"/>
      <c r="D4" s="49"/>
      <c r="E4" s="49"/>
      <c r="F4" s="49"/>
      <c r="G4" s="49"/>
      <c r="H4" s="49"/>
      <c r="I4" s="49"/>
      <c r="J4" s="234"/>
      <c r="K4" s="234"/>
      <c r="L4" s="234"/>
      <c r="M4" s="234"/>
    </row>
    <row r="5" spans="1:13" ht="18" customHeight="1" x14ac:dyDescent="0.25">
      <c r="A5" s="679"/>
      <c r="B5" s="679"/>
      <c r="C5" s="634" t="s">
        <v>281</v>
      </c>
      <c r="D5" s="635"/>
      <c r="E5" s="636"/>
      <c r="F5" s="637"/>
      <c r="G5" s="638"/>
      <c r="H5" s="638"/>
      <c r="I5" s="53"/>
      <c r="J5" s="291" t="s">
        <v>222</v>
      </c>
      <c r="K5" s="292"/>
      <c r="L5" s="291" t="s">
        <v>223</v>
      </c>
      <c r="M5" s="292"/>
    </row>
    <row r="6" spans="1:13" ht="51" x14ac:dyDescent="0.25">
      <c r="A6" s="641" t="s">
        <v>43</v>
      </c>
      <c r="B6" s="570" t="s">
        <v>5</v>
      </c>
      <c r="C6" s="270" t="s">
        <v>7</v>
      </c>
      <c r="D6" s="270" t="s">
        <v>8</v>
      </c>
      <c r="E6" s="270" t="s">
        <v>9</v>
      </c>
      <c r="F6" s="63" t="s">
        <v>282</v>
      </c>
      <c r="G6" s="63" t="s">
        <v>10</v>
      </c>
      <c r="H6" s="401" t="s">
        <v>47</v>
      </c>
      <c r="I6" s="202"/>
      <c r="J6" s="680" t="s">
        <v>12</v>
      </c>
      <c r="K6" s="680" t="s">
        <v>13</v>
      </c>
      <c r="L6" s="680" t="s">
        <v>12</v>
      </c>
      <c r="M6" s="680" t="s">
        <v>13</v>
      </c>
    </row>
    <row r="7" spans="1:13" ht="15.75" x14ac:dyDescent="0.25">
      <c r="A7" s="681" t="s">
        <v>283</v>
      </c>
      <c r="B7" s="682">
        <v>1</v>
      </c>
      <c r="C7" s="73">
        <f>((('[1]WINDSOR LEAN TO'!R7*'[1]MARK UP FOR RETAIL'!$D$9)*'[1]MARK UP FOR RETAIL'!$D$11)*'[1]MARK UP FOR RETAIL'!$D$5)+'[1]MARK UP FOR RETAIL'!$G$5</f>
        <v>315.90000000000003</v>
      </c>
      <c r="D7" s="73">
        <f>((('[1]WINDSOR LEAN TO'!S7*'[1]MARK UP FOR RETAIL'!$D$9)*'[1]MARK UP FOR RETAIL'!$D$11)*'[1]MARK UP FOR RETAIL'!$D$5)+'[1]MARK UP FOR RETAIL'!$G$5</f>
        <v>563.76</v>
      </c>
      <c r="E7" s="73">
        <f>((('[1]WINDSOR LEAN TO'!T7*'[1]MARK UP FOR RETAIL'!$D$9)*'[1]MARK UP FOR RETAIL'!$D$11)*'[1]MARK UP FOR RETAIL'!$D$5)+'[1]MARK UP FOR RETAIL'!$G$5</f>
        <v>586.44000000000005</v>
      </c>
      <c r="F7" s="73">
        <f>(('[1]WINDSOR LEAN TO'!U7*'[1]MARK UP FOR RETAIL'!$D$9)*'[1]MARK UP FOR RETAIL'!$D$11)*'[1]MARK UP FOR RETAIL'!$D$5</f>
        <v>72.900000000000006</v>
      </c>
      <c r="G7" s="73">
        <f>(('[1]WINDSOR LEAN TO'!V7*'[1]MARK UP FOR RETAIL'!$D$10)*'[1]MARK UP FOR RETAIL'!$D$11)*'[1]MARK UP FOR RETAIL'!$D$7</f>
        <v>76.14</v>
      </c>
      <c r="H7" s="73">
        <f>('[1]WINDSOR LEAN TO'!W7*'[1]MARK UP FOR RETAIL'!$D$11)*'[1]MARK UP FOR RETAIL'!$D$5</f>
        <v>160.38</v>
      </c>
      <c r="I7" s="204"/>
      <c r="J7" s="73">
        <f>('[1]WINDSOR LEAN TO'!Y7*'[1]MARK UP FOR RETAIL'!$D$11)*'[1]MARK UP FOR RETAIL'!$D$5</f>
        <v>239.76000000000002</v>
      </c>
      <c r="K7" s="73">
        <f>('[1]WINDSOR LEAN TO'!Z7*'[1]MARK UP FOR RETAIL'!$D$11)*'[1]MARK UP FOR RETAIL'!$D$5</f>
        <v>265.68</v>
      </c>
      <c r="L7" s="73">
        <f>('[1]WINDSOR LEAN TO'!AA7*'[1]MARK UP FOR RETAIL'!$D$11)*'[1]MARK UP FOR RETAIL'!$D$5</f>
        <v>59.940000000000005</v>
      </c>
      <c r="M7" s="73">
        <f>('[1]WINDSOR LEAN TO'!AB7*'[1]MARK UP FOR RETAIL'!$D$11)*'[1]MARK UP FOR RETAIL'!$D$5</f>
        <v>66.42</v>
      </c>
    </row>
    <row r="8" spans="1:13" ht="15.75" x14ac:dyDescent="0.25">
      <c r="A8" s="681" t="s">
        <v>284</v>
      </c>
      <c r="B8" s="575">
        <v>1</v>
      </c>
      <c r="C8" s="73">
        <f>((('[1]WINDSOR LEAN TO'!R8*'[1]MARK UP FOR RETAIL'!$D$9)*'[1]MARK UP FOR RETAIL'!$D$11)*'[1]MARK UP FOR RETAIL'!$D$5)+'[1]MARK UP FOR RETAIL'!$G$5</f>
        <v>370.98</v>
      </c>
      <c r="D8" s="73">
        <f>((('[1]WINDSOR LEAN TO'!S8*'[1]MARK UP FOR RETAIL'!$D$9)*'[1]MARK UP FOR RETAIL'!$D$11)*'[1]MARK UP FOR RETAIL'!$D$5)+'[1]MARK UP FOR RETAIL'!$G$5</f>
        <v>636.66</v>
      </c>
      <c r="E8" s="73">
        <f>((('[1]WINDSOR LEAN TO'!T8*'[1]MARK UP FOR RETAIL'!$D$9)*'[1]MARK UP FOR RETAIL'!$D$11)*'[1]MARK UP FOR RETAIL'!$D$5)+'[1]MARK UP FOR RETAIL'!$G$5</f>
        <v>673.92000000000007</v>
      </c>
      <c r="F8" s="73">
        <f>(('[1]WINDSOR LEAN TO'!U8*'[1]MARK UP FOR RETAIL'!$D$9)*'[1]MARK UP FOR RETAIL'!$D$11)*'[1]MARK UP FOR RETAIL'!$D$5</f>
        <v>81</v>
      </c>
      <c r="G8" s="73">
        <f>(('[1]WINDSOR LEAN TO'!V8*'[1]MARK UP FOR RETAIL'!$D$10)*'[1]MARK UP FOR RETAIL'!$D$11)*'[1]MARK UP FOR RETAIL'!$D$7</f>
        <v>84.240000000000009</v>
      </c>
      <c r="H8" s="73">
        <f>('[1]WINDSOR LEAN TO'!W8*'[1]MARK UP FOR RETAIL'!$D$11)*'[1]MARK UP FOR RETAIL'!$D$5</f>
        <v>191.16</v>
      </c>
      <c r="I8" s="204"/>
      <c r="J8" s="73">
        <f>('[1]WINDSOR LEAN TO'!Y8*'[1]MARK UP FOR RETAIL'!$D$11)*'[1]MARK UP FOR RETAIL'!$D$5</f>
        <v>252.72</v>
      </c>
      <c r="K8" s="73">
        <f>('[1]WINDSOR LEAN TO'!Z8*'[1]MARK UP FOR RETAIL'!$D$11)*'[1]MARK UP FOR RETAIL'!$D$5</f>
        <v>278.64000000000004</v>
      </c>
      <c r="L8" s="73">
        <f>('[1]WINDSOR LEAN TO'!AA8*'[1]MARK UP FOR RETAIL'!$D$11)*'[1]MARK UP FOR RETAIL'!$D$5</f>
        <v>63.18</v>
      </c>
      <c r="M8" s="73">
        <f>('[1]WINDSOR LEAN TO'!AB8*'[1]MARK UP FOR RETAIL'!$D$11)*'[1]MARK UP FOR RETAIL'!$D$5</f>
        <v>72.900000000000006</v>
      </c>
    </row>
    <row r="9" spans="1:13" ht="15.75" x14ac:dyDescent="0.25">
      <c r="A9" s="681" t="s">
        <v>285</v>
      </c>
      <c r="B9" s="575">
        <v>1</v>
      </c>
      <c r="C9" s="73">
        <f>((('[1]WINDSOR LEAN TO'!R9*'[1]MARK UP FOR RETAIL'!$D$9)*'[1]MARK UP FOR RETAIL'!$D$11)*'[1]MARK UP FOR RETAIL'!$D$5)+'[1]MARK UP FOR RETAIL'!$G$5</f>
        <v>460.08000000000004</v>
      </c>
      <c r="D9" s="73">
        <f>((('[1]WINDSOR LEAN TO'!S9*'[1]MARK UP FOR RETAIL'!$D$9)*'[1]MARK UP FOR RETAIL'!$D$11)*'[1]MARK UP FOR RETAIL'!$D$5)+'[1]MARK UP FOR RETAIL'!$G$5</f>
        <v>748.44</v>
      </c>
      <c r="E9" s="73">
        <f>((('[1]WINDSOR LEAN TO'!T9*'[1]MARK UP FOR RETAIL'!$D$9)*'[1]MARK UP FOR RETAIL'!$D$11)*'[1]MARK UP FOR RETAIL'!$D$5)+'[1]MARK UP FOR RETAIL'!$G$5</f>
        <v>788.94</v>
      </c>
      <c r="F9" s="73">
        <f>(('[1]WINDSOR LEAN TO'!U9*'[1]MARK UP FOR RETAIL'!$D$9)*'[1]MARK UP FOR RETAIL'!$D$11)*'[1]MARK UP FOR RETAIL'!$D$5</f>
        <v>92.339999999999989</v>
      </c>
      <c r="G9" s="73">
        <f>(('[1]WINDSOR LEAN TO'!V9*'[1]MARK UP FOR RETAIL'!$D$10)*'[1]MARK UP FOR RETAIL'!$D$11)*'[1]MARK UP FOR RETAIL'!$D$7</f>
        <v>98.820000000000007</v>
      </c>
      <c r="H9" s="73">
        <f>('[1]WINDSOR LEAN TO'!W9*'[1]MARK UP FOR RETAIL'!$D$11)*'[1]MARK UP FOR RETAIL'!$D$5</f>
        <v>220.32</v>
      </c>
      <c r="I9" s="204"/>
      <c r="J9" s="73">
        <f>('[1]WINDSOR LEAN TO'!Y9*'[1]MARK UP FOR RETAIL'!$D$11)*'[1]MARK UP FOR RETAIL'!$D$5</f>
        <v>278.64000000000004</v>
      </c>
      <c r="K9" s="73">
        <f>('[1]WINDSOR LEAN TO'!Z9*'[1]MARK UP FOR RETAIL'!$D$11)*'[1]MARK UP FOR RETAIL'!$D$5</f>
        <v>311.03999999999996</v>
      </c>
      <c r="L9" s="73">
        <f>('[1]WINDSOR LEAN TO'!AA9*'[1]MARK UP FOR RETAIL'!$D$11)*'[1]MARK UP FOR RETAIL'!$D$5</f>
        <v>72.900000000000006</v>
      </c>
      <c r="M9" s="73">
        <f>('[1]WINDSOR LEAN TO'!AB9*'[1]MARK UP FOR RETAIL'!$D$11)*'[1]MARK UP FOR RETAIL'!$D$5</f>
        <v>81</v>
      </c>
    </row>
    <row r="10" spans="1:13" ht="15.75" x14ac:dyDescent="0.25">
      <c r="A10" s="681" t="s">
        <v>286</v>
      </c>
      <c r="B10" s="575">
        <v>1</v>
      </c>
      <c r="C10" s="73">
        <f>((('[1]WINDSOR LEAN TO'!R10*'[1]MARK UP FOR RETAIL'!$D$9)*'[1]MARK UP FOR RETAIL'!$D$11)*'[1]MARK UP FOR RETAIL'!$D$5)+'[1]MARK UP FOR RETAIL'!$G$5</f>
        <v>565.38000000000011</v>
      </c>
      <c r="D10" s="73">
        <f>((('[1]WINDSOR LEAN TO'!S10*'[1]MARK UP FOR RETAIL'!$D$9)*'[1]MARK UP FOR RETAIL'!$D$11)*'[1]MARK UP FOR RETAIL'!$D$5)+'[1]MARK UP FOR RETAIL'!$G$5</f>
        <v>863.46</v>
      </c>
      <c r="E10" s="73">
        <f>((('[1]WINDSOR LEAN TO'!T10*'[1]MARK UP FOR RETAIL'!$D$9)*'[1]MARK UP FOR RETAIL'!$D$11)*'[1]MARK UP FOR RETAIL'!$D$5)+'[1]MARK UP FOR RETAIL'!$G$5</f>
        <v>907.2</v>
      </c>
      <c r="F10" s="73">
        <f>(('[1]WINDSOR LEAN TO'!U10*'[1]MARK UP FOR RETAIL'!$D$9)*'[1]MARK UP FOR RETAIL'!$D$11)*'[1]MARK UP FOR RETAIL'!$D$5</f>
        <v>100.44</v>
      </c>
      <c r="G10" s="73">
        <f>(('[1]WINDSOR LEAN TO'!V10*'[1]MARK UP FOR RETAIL'!$D$10)*'[1]MARK UP FOR RETAIL'!$D$11)*'[1]MARK UP FOR RETAIL'!$D$7</f>
        <v>105.30000000000001</v>
      </c>
      <c r="H10" s="73">
        <f>('[1]WINDSOR LEAN TO'!W10*'[1]MARK UP FOR RETAIL'!$D$11)*'[1]MARK UP FOR RETAIL'!$D$5</f>
        <v>255.96</v>
      </c>
      <c r="I10" s="204"/>
      <c r="J10" s="73">
        <f>('[1]WINDSOR LEAN TO'!Y10*'[1]MARK UP FOR RETAIL'!$D$11)*'[1]MARK UP FOR RETAIL'!$D$5</f>
        <v>311.03999999999996</v>
      </c>
      <c r="K10" s="73">
        <f>('[1]WINDSOR LEAN TO'!Z10*'[1]MARK UP FOR RETAIL'!$D$11)*'[1]MARK UP FOR RETAIL'!$D$5</f>
        <v>346.68000000000006</v>
      </c>
      <c r="L10" s="73">
        <f>('[1]WINDSOR LEAN TO'!AA10*'[1]MARK UP FOR RETAIL'!$D$11)*'[1]MARK UP FOR RETAIL'!$D$5</f>
        <v>81</v>
      </c>
      <c r="M10" s="73">
        <f>('[1]WINDSOR LEAN TO'!AB10*'[1]MARK UP FOR RETAIL'!$D$11)*'[1]MARK UP FOR RETAIL'!$D$5</f>
        <v>89.100000000000009</v>
      </c>
    </row>
    <row r="11" spans="1:13" ht="15.75" x14ac:dyDescent="0.25">
      <c r="A11" s="681" t="s">
        <v>287</v>
      </c>
      <c r="B11" s="575">
        <v>1</v>
      </c>
      <c r="C11" s="73">
        <f>((('[1]WINDSOR LEAN TO'!R11*'[1]MARK UP FOR RETAIL'!$D$9)*'[1]MARK UP FOR RETAIL'!$D$11)*'[1]MARK UP FOR RETAIL'!$D$5)+'[1]MARK UP FOR RETAIL'!$G$5</f>
        <v>665.82</v>
      </c>
      <c r="D11" s="73">
        <f>((('[1]WINDSOR LEAN TO'!S11*'[1]MARK UP FOR RETAIL'!$D$9)*'[1]MARK UP FOR RETAIL'!$D$11)*'[1]MARK UP FOR RETAIL'!$D$5)+'[1]MARK UP FOR RETAIL'!$G$5</f>
        <v>981.72</v>
      </c>
      <c r="E11" s="73">
        <f>((('[1]WINDSOR LEAN TO'!T11*'[1]MARK UP FOR RETAIL'!$D$9)*'[1]MARK UP FOR RETAIL'!$D$11)*'[1]MARK UP FOR RETAIL'!$D$5)+'[1]MARK UP FOR RETAIL'!$G$5</f>
        <v>1036.8000000000002</v>
      </c>
      <c r="F11" s="73">
        <f>(('[1]WINDSOR LEAN TO'!U11*'[1]MARK UP FOR RETAIL'!$D$9)*'[1]MARK UP FOR RETAIL'!$D$11)*'[1]MARK UP FOR RETAIL'!$D$5</f>
        <v>113.4</v>
      </c>
      <c r="G11" s="73">
        <f>(('[1]WINDSOR LEAN TO'!V11*'[1]MARK UP FOR RETAIL'!$D$10)*'[1]MARK UP FOR RETAIL'!$D$11)*'[1]MARK UP FOR RETAIL'!$D$7</f>
        <v>118.26</v>
      </c>
      <c r="H11" s="73">
        <f>('[1]WINDSOR LEAN TO'!W11*'[1]MARK UP FOR RETAIL'!$D$11)*'[1]MARK UP FOR RETAIL'!$D$5</f>
        <v>286.74</v>
      </c>
      <c r="I11" s="204"/>
      <c r="J11" s="73">
        <f>('[1]WINDSOR LEAN TO'!Y11*'[1]MARK UP FOR RETAIL'!$D$11)*'[1]MARK UP FOR RETAIL'!$D$5</f>
        <v>353.15999999999997</v>
      </c>
      <c r="K11" s="73">
        <f>('[1]WINDSOR LEAN TO'!Z11*'[1]MARK UP FOR RETAIL'!$D$11)*'[1]MARK UP FOR RETAIL'!$D$5</f>
        <v>390.42</v>
      </c>
      <c r="L11" s="73">
        <f>('[1]WINDSOR LEAN TO'!AA11*'[1]MARK UP FOR RETAIL'!$D$11)*'[1]MARK UP FOR RETAIL'!$D$5</f>
        <v>89.100000000000009</v>
      </c>
      <c r="M11" s="73">
        <f>('[1]WINDSOR LEAN TO'!AB11*'[1]MARK UP FOR RETAIL'!$D$11)*'[1]MARK UP FOR RETAIL'!$D$5</f>
        <v>98.820000000000007</v>
      </c>
    </row>
    <row r="12" spans="1:13" ht="15.75" x14ac:dyDescent="0.25">
      <c r="A12" s="681" t="s">
        <v>288</v>
      </c>
      <c r="B12" s="575">
        <v>2</v>
      </c>
      <c r="C12" s="73">
        <f>((('[1]WINDSOR LEAN TO'!R12*'[1]MARK UP FOR RETAIL'!$D$9)*'[1]MARK UP FOR RETAIL'!$D$11)*'[1]MARK UP FOR RETAIL'!$D$5)+'[1]MARK UP FOR RETAIL'!$G$5</f>
        <v>805.14</v>
      </c>
      <c r="D12" s="73">
        <f>((('[1]WINDSOR LEAN TO'!S12*'[1]MARK UP FOR RETAIL'!$D$9)*'[1]MARK UP FOR RETAIL'!$D$11)*'[1]MARK UP FOR RETAIL'!$D$5)+'[1]MARK UP FOR RETAIL'!$G$5</f>
        <v>1121.04</v>
      </c>
      <c r="E12" s="73">
        <f>((('[1]WINDSOR LEAN TO'!T12*'[1]MARK UP FOR RETAIL'!$D$9)*'[1]MARK UP FOR RETAIL'!$D$11)*'[1]MARK UP FOR RETAIL'!$D$5)+'[1]MARK UP FOR RETAIL'!$G$5</f>
        <v>1182.6000000000001</v>
      </c>
      <c r="F12" s="73">
        <f>(('[1]WINDSOR LEAN TO'!U12*'[1]MARK UP FOR RETAIL'!$D$9)*'[1]MARK UP FOR RETAIL'!$D$11)*'[1]MARK UP FOR RETAIL'!$D$5</f>
        <v>123.12000000000002</v>
      </c>
      <c r="G12" s="73">
        <f>(('[1]WINDSOR LEAN TO'!V12*'[1]MARK UP FOR RETAIL'!$D$10)*'[1]MARK UP FOR RETAIL'!$D$11)*'[1]MARK UP FOR RETAIL'!$D$7</f>
        <v>129.60000000000002</v>
      </c>
      <c r="H12" s="73">
        <f>('[1]WINDSOR LEAN TO'!W12*'[1]MARK UP FOR RETAIL'!$D$11)*'[1]MARK UP FOR RETAIL'!$D$5</f>
        <v>317.52</v>
      </c>
      <c r="I12" s="204"/>
      <c r="J12" s="73">
        <f>('[1]WINDSOR LEAN TO'!Y12*'[1]MARK UP FOR RETAIL'!$D$11)*'[1]MARK UP FOR RETAIL'!$D$5</f>
        <v>434.15999999999997</v>
      </c>
      <c r="K12" s="73">
        <f>('[1]WINDSOR LEAN TO'!Z12*'[1]MARK UP FOR RETAIL'!$D$11)*'[1]MARK UP FOR RETAIL'!$D$5</f>
        <v>484.38000000000005</v>
      </c>
      <c r="L12" s="73">
        <f>('[1]WINDSOR LEAN TO'!AA12*'[1]MARK UP FOR RETAIL'!$D$11)*'[1]MARK UP FOR RETAIL'!$D$5</f>
        <v>100.44</v>
      </c>
      <c r="M12" s="73">
        <f>('[1]WINDSOR LEAN TO'!AB12*'[1]MARK UP FOR RETAIL'!$D$11)*'[1]MARK UP FOR RETAIL'!$D$5</f>
        <v>113.4</v>
      </c>
    </row>
    <row r="13" spans="1:13" ht="15.75" x14ac:dyDescent="0.25">
      <c r="A13" s="681" t="s">
        <v>289</v>
      </c>
      <c r="B13" s="575">
        <v>2</v>
      </c>
      <c r="C13" s="73">
        <f>((('[1]WINDSOR LEAN TO'!R13*'[1]MARK UP FOR RETAIL'!$D$9)*'[1]MARK UP FOR RETAIL'!$D$11)*'[1]MARK UP FOR RETAIL'!$D$5)+'[1]MARK UP FOR RETAIL'!$G$5</f>
        <v>905.58</v>
      </c>
      <c r="D13" s="73">
        <f>((('[1]WINDSOR LEAN TO'!S13*'[1]MARK UP FOR RETAIL'!$D$9)*'[1]MARK UP FOR RETAIL'!$D$11)*'[1]MARK UP FOR RETAIL'!$D$5)+'[1]MARK UP FOR RETAIL'!$G$5</f>
        <v>1240.92</v>
      </c>
      <c r="E13" s="73">
        <f>((('[1]WINDSOR LEAN TO'!T13*'[1]MARK UP FOR RETAIL'!$D$9)*'[1]MARK UP FOR RETAIL'!$D$11)*'[1]MARK UP FOR RETAIL'!$D$5)+'[1]MARK UP FOR RETAIL'!$G$5</f>
        <v>1307.3400000000001</v>
      </c>
      <c r="F13" s="73">
        <f>(('[1]WINDSOR LEAN TO'!U13*'[1]MARK UP FOR RETAIL'!$D$9)*'[1]MARK UP FOR RETAIL'!$D$11)*'[1]MARK UP FOR RETAIL'!$D$5</f>
        <v>132.84</v>
      </c>
      <c r="G13" s="73">
        <f>(('[1]WINDSOR LEAN TO'!V13*'[1]MARK UP FOR RETAIL'!$D$10)*'[1]MARK UP FOR RETAIL'!$D$11)*'[1]MARK UP FOR RETAIL'!$D$7</f>
        <v>139.32000000000002</v>
      </c>
      <c r="H13" s="73">
        <f>('[1]WINDSOR LEAN TO'!W13*'[1]MARK UP FOR RETAIL'!$D$11)*'[1]MARK UP FOR RETAIL'!$D$5</f>
        <v>353.15999999999997</v>
      </c>
      <c r="I13" s="204"/>
      <c r="J13" s="73">
        <f>('[1]WINDSOR LEAN TO'!Y13*'[1]MARK UP FOR RETAIL'!$D$11)*'[1]MARK UP FOR RETAIL'!$D$5</f>
        <v>492.48000000000008</v>
      </c>
      <c r="K13" s="73">
        <f>('[1]WINDSOR LEAN TO'!Z13*'[1]MARK UP FOR RETAIL'!$D$11)*'[1]MARK UP FOR RETAIL'!$D$5</f>
        <v>547.55999999999995</v>
      </c>
      <c r="L13" s="73">
        <f>('[1]WINDSOR LEAN TO'!AA13*'[1]MARK UP FOR RETAIL'!$D$11)*'[1]MARK UP FOR RETAIL'!$D$5</f>
        <v>105.30000000000001</v>
      </c>
      <c r="M13" s="73">
        <f>('[1]WINDSOR LEAN TO'!AB13*'[1]MARK UP FOR RETAIL'!$D$11)*'[1]MARK UP FOR RETAIL'!$D$5</f>
        <v>118.26</v>
      </c>
    </row>
    <row r="14" spans="1:13" ht="15.75" x14ac:dyDescent="0.25">
      <c r="A14" s="681" t="s">
        <v>290</v>
      </c>
      <c r="B14" s="575">
        <v>3</v>
      </c>
      <c r="C14" s="73">
        <f>((('[1]WINDSOR LEAN TO'!R14*'[1]MARK UP FOR RETAIL'!$D$9)*'[1]MARK UP FOR RETAIL'!$D$11)*'[1]MARK UP FOR RETAIL'!$D$5)+'[1]MARK UP FOR RETAIL'!$G$5</f>
        <v>1057.8600000000001</v>
      </c>
      <c r="D14" s="73">
        <f>((('[1]WINDSOR LEAN TO'!S14*'[1]MARK UP FOR RETAIL'!$D$9)*'[1]MARK UP FOR RETAIL'!$D$11)*'[1]MARK UP FOR RETAIL'!$D$5)+'[1]MARK UP FOR RETAIL'!$G$5</f>
        <v>1407.78</v>
      </c>
      <c r="E14" s="73">
        <f>((('[1]WINDSOR LEAN TO'!T14*'[1]MARK UP FOR RETAIL'!$D$9)*'[1]MARK UP FOR RETAIL'!$D$11)*'[1]MARK UP FOR RETAIL'!$D$5)+'[1]MARK UP FOR RETAIL'!$G$5</f>
        <v>1479.06</v>
      </c>
      <c r="F14" s="73">
        <f>(('[1]WINDSOR LEAN TO'!U14*'[1]MARK UP FOR RETAIL'!$D$9)*'[1]MARK UP FOR RETAIL'!$D$11)*'[1]MARK UP FOR RETAIL'!$D$5</f>
        <v>149.04</v>
      </c>
      <c r="G14" s="73">
        <f>(('[1]WINDSOR LEAN TO'!V14*'[1]MARK UP FOR RETAIL'!$D$10)*'[1]MARK UP FOR RETAIL'!$D$11)*'[1]MARK UP FOR RETAIL'!$D$7</f>
        <v>152.28</v>
      </c>
      <c r="H14" s="73">
        <f>('[1]WINDSOR LEAN TO'!W14*'[1]MARK UP FOR RETAIL'!$D$11)*'[1]MARK UP FOR RETAIL'!$D$5</f>
        <v>383.94</v>
      </c>
      <c r="I14" s="204"/>
      <c r="J14" s="73">
        <f>('[1]WINDSOR LEAN TO'!Y14*'[1]MARK UP FOR RETAIL'!$D$11)*'[1]MARK UP FOR RETAIL'!$D$5</f>
        <v>591.30000000000007</v>
      </c>
      <c r="K14" s="73">
        <f>('[1]WINDSOR LEAN TO'!Z14*'[1]MARK UP FOR RETAIL'!$D$11)*'[1]MARK UP FOR RETAIL'!$D$5</f>
        <v>656.1</v>
      </c>
      <c r="L14" s="73">
        <f>('[1]WINDSOR LEAN TO'!AA14*'[1]MARK UP FOR RETAIL'!$D$11)*'[1]MARK UP FOR RETAIL'!$D$5</f>
        <v>115.02000000000001</v>
      </c>
      <c r="M14" s="73">
        <f>('[1]WINDSOR LEAN TO'!AB14*'[1]MARK UP FOR RETAIL'!$D$11)*'[1]MARK UP FOR RETAIL'!$D$5</f>
        <v>129.60000000000002</v>
      </c>
    </row>
    <row r="15" spans="1:13" ht="15.75" x14ac:dyDescent="0.25">
      <c r="A15" s="681" t="s">
        <v>291</v>
      </c>
      <c r="B15" s="575">
        <v>3</v>
      </c>
      <c r="C15" s="73">
        <f>((('[1]WINDSOR LEAN TO'!R15*'[1]MARK UP FOR RETAIL'!$D$9)*'[1]MARK UP FOR RETAIL'!$D$11)*'[1]MARK UP FOR RETAIL'!$D$5)+'[1]MARK UP FOR RETAIL'!$G$5</f>
        <v>1158.3000000000002</v>
      </c>
      <c r="D15" s="73">
        <f>((('[1]WINDSOR LEAN TO'!S15*'[1]MARK UP FOR RETAIL'!$D$9)*'[1]MARK UP FOR RETAIL'!$D$11)*'[1]MARK UP FOR RETAIL'!$D$5)+'[1]MARK UP FOR RETAIL'!$G$5</f>
        <v>1524.42</v>
      </c>
      <c r="E15" s="73">
        <f>((('[1]WINDSOR LEAN TO'!T15*'[1]MARK UP FOR RETAIL'!$D$9)*'[1]MARK UP FOR RETAIL'!$D$11)*'[1]MARK UP FOR RETAIL'!$D$5)+'[1]MARK UP FOR RETAIL'!$G$5</f>
        <v>1600.56</v>
      </c>
      <c r="F15" s="73">
        <f>(('[1]WINDSOR LEAN TO'!U15*'[1]MARK UP FOR RETAIL'!$D$9)*'[1]MARK UP FOR RETAIL'!$D$11)*'[1]MARK UP FOR RETAIL'!$D$5</f>
        <v>162</v>
      </c>
      <c r="G15" s="73">
        <f>(('[1]WINDSOR LEAN TO'!V15*'[1]MARK UP FOR RETAIL'!$D$10)*'[1]MARK UP FOR RETAIL'!$D$11)*'[1]MARK UP FOR RETAIL'!$D$7</f>
        <v>160.38</v>
      </c>
      <c r="H15" s="73">
        <f>('[1]WINDSOR LEAN TO'!W15*'[1]MARK UP FOR RETAIL'!$D$11)*'[1]MARK UP FOR RETAIL'!$D$5</f>
        <v>413.1</v>
      </c>
      <c r="I15" s="204"/>
      <c r="J15" s="73">
        <f>('[1]WINDSOR LEAN TO'!Y15*'[1]MARK UP FOR RETAIL'!$D$11)*'[1]MARK UP FOR RETAIL'!$D$5</f>
        <v>651.24</v>
      </c>
      <c r="K15" s="73">
        <f>('[1]WINDSOR LEAN TO'!Z15*'[1]MARK UP FOR RETAIL'!$D$11)*'[1]MARK UP FOR RETAIL'!$D$5</f>
        <v>724.14</v>
      </c>
      <c r="L15" s="73">
        <f>('[1]WINDSOR LEAN TO'!AA15*'[1]MARK UP FOR RETAIL'!$D$11)*'[1]MARK UP FOR RETAIL'!$D$5</f>
        <v>123.12000000000002</v>
      </c>
      <c r="M15" s="73">
        <f>('[1]WINDSOR LEAN TO'!AB15*'[1]MARK UP FOR RETAIL'!$D$11)*'[1]MARK UP FOR RETAIL'!$D$5</f>
        <v>137.70000000000002</v>
      </c>
    </row>
    <row r="16" spans="1:13" ht="15.75" x14ac:dyDescent="0.25">
      <c r="A16" s="260" t="s">
        <v>292</v>
      </c>
      <c r="B16" s="261"/>
      <c r="C16" s="274">
        <f>((('[1]WINDSOR LEAN TO'!R16*'[1]MARK UP FOR RETAIL'!$D$9)*'[1]MARK UP FOR RETAIL'!$D$11)*'[1]MARK UP FOR RETAIL'!$D$5)</f>
        <v>103.68</v>
      </c>
      <c r="D16" s="278"/>
      <c r="E16" s="275"/>
      <c r="F16" s="73"/>
      <c r="G16" s="73">
        <f>(('[1]WINDSOR LEAN TO'!V16*'[1]MARK UP FOR RETAIL'!$D$10)*'[1]MARK UP FOR RETAIL'!$D$11)*'[1]MARK UP FOR RETAIL'!$D$7</f>
        <v>17.82</v>
      </c>
      <c r="H16" s="73"/>
      <c r="I16" s="204"/>
      <c r="J16" s="73">
        <f>('[1]WINDSOR LEAN TO'!Y16*'[1]MARK UP FOR RETAIL'!$D$11)*'[1]MARK UP FOR RETAIL'!$D$5</f>
        <v>45.360000000000007</v>
      </c>
      <c r="K16" s="73">
        <f>('[1]WINDSOR LEAN TO'!Z16*'[1]MARK UP FOR RETAIL'!$D$11)*'[1]MARK UP FOR RETAIL'!$D$5</f>
        <v>51.84</v>
      </c>
      <c r="L16" s="73"/>
      <c r="M16" s="73"/>
    </row>
    <row r="17" spans="1:13" ht="20.25" x14ac:dyDescent="0.25">
      <c r="A17" s="683" t="s">
        <v>27</v>
      </c>
      <c r="B17" s="684"/>
      <c r="C17" s="89">
        <f>((('[1]WINDSOR LEAN TO'!R17*'[1]MARK UP FOR RETAIL'!$D$9)*'[1]MARK UP FOR RETAIL'!$D$11)*'[1]MARK UP FOR RETAIL'!$D$5)</f>
        <v>-30.780000000000005</v>
      </c>
      <c r="D17" s="89">
        <f>((('[1]WINDSOR LEAN TO'!S17*'[1]MARK UP FOR RETAIL'!$D$9)*'[1]MARK UP FOR RETAIL'!$D$11)*'[1]MARK UP FOR RETAIL'!$D$5)</f>
        <v>-85.86</v>
      </c>
      <c r="E17" s="89">
        <f>((('[1]WINDSOR LEAN TO'!T17*'[1]MARK UP FOR RETAIL'!$D$9)*'[1]MARK UP FOR RETAIL'!$D$11)*'[1]MARK UP FOR RETAIL'!$D$5)</f>
        <v>-92.339999999999989</v>
      </c>
      <c r="F17" s="89">
        <f>(('[1]WINDSOR LEAN TO'!U17*'[1]MARK UP FOR RETAIL'!$D$9)*'[1]MARK UP FOR RETAIL'!$D$11)*'[1]MARK UP FOR RETAIL'!$D$5</f>
        <v>-17.82</v>
      </c>
      <c r="G17" s="89">
        <f>(('[1]WINDSOR LEAN TO'!V17*'[1]MARK UP FOR RETAIL'!$D$10)*'[1]MARK UP FOR RETAIL'!$D$11)*'[1]MARK UP FOR RETAIL'!$D$7</f>
        <v>-11.340000000000002</v>
      </c>
      <c r="H17" s="89"/>
      <c r="I17" s="205"/>
      <c r="J17" s="89">
        <f>('[1]WINDSOR LEAN TO'!Y17*'[1]MARK UP FOR RETAIL'!$D$11)*'[1]MARK UP FOR RETAIL'!$D$5</f>
        <v>-22.680000000000003</v>
      </c>
      <c r="K17" s="89">
        <f>('[1]WINDSOR LEAN TO'!Z17*'[1]MARK UP FOR RETAIL'!$D$11)*'[1]MARK UP FOR RETAIL'!$D$5</f>
        <v>-25.92</v>
      </c>
      <c r="L17" s="89">
        <f>('[1]WINDSOR LEAN TO'!AA17*'[1]MARK UP FOR RETAIL'!$D$11)*'[1]MARK UP FOR RETAIL'!$D$5</f>
        <v>-14.58</v>
      </c>
      <c r="M17" s="89">
        <f>('[1]WINDSOR LEAN TO'!AB17*'[1]MARK UP FOR RETAIL'!$D$11)*'[1]MARK UP FOR RETAIL'!$D$5</f>
        <v>-16.200000000000003</v>
      </c>
    </row>
    <row r="18" spans="1:13" x14ac:dyDescent="0.25">
      <c r="A18" s="685" t="s">
        <v>293</v>
      </c>
      <c r="B18" s="90"/>
      <c r="C18" s="90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13" x14ac:dyDescent="0.25">
      <c r="A19" s="686" t="s">
        <v>269</v>
      </c>
      <c r="B19" s="687"/>
      <c r="C19" s="4">
        <f>((('[1]WINDSOR LEAN TO'!R19*'[1]MARK UP FOR RETAIL'!$D$9)*'[1]MARK UP FOR RETAIL'!$D$11)*'[1]MARK UP FOR RETAIL'!$D$5)</f>
        <v>56.7</v>
      </c>
      <c r="D19" s="652"/>
      <c r="E19" s="652"/>
      <c r="F19" s="176"/>
      <c r="G19" s="176"/>
      <c r="H19" s="176"/>
      <c r="I19" s="176"/>
      <c r="J19" s="176"/>
      <c r="K19" s="176"/>
      <c r="L19" s="176"/>
      <c r="M19" s="176"/>
    </row>
    <row r="20" spans="1:13" x14ac:dyDescent="0.25">
      <c r="A20" s="688" t="s">
        <v>270</v>
      </c>
      <c r="B20" s="688"/>
      <c r="C20" s="688"/>
      <c r="D20" s="688"/>
      <c r="E20" s="689"/>
      <c r="F20" s="569" t="s">
        <v>271</v>
      </c>
      <c r="G20" s="655"/>
      <c r="H20" s="655"/>
      <c r="I20" s="655"/>
      <c r="J20" s="655"/>
      <c r="K20" s="655"/>
      <c r="L20" s="655"/>
      <c r="M20" s="656"/>
    </row>
    <row r="21" spans="1:13" x14ac:dyDescent="0.25">
      <c r="A21" s="688" t="s">
        <v>272</v>
      </c>
      <c r="B21" s="688"/>
      <c r="C21" s="688"/>
      <c r="D21" s="688"/>
      <c r="E21" s="689"/>
      <c r="F21" s="661" t="s">
        <v>273</v>
      </c>
      <c r="G21" s="662"/>
      <c r="H21" s="4">
        <f>((('[1]WINDSOR LEAN TO'!W21*'[1]MARK UP FOR RETAIL'!$D$9)*'[1]MARK UP FOR RETAIL'!$D$11)*'[1]MARK UP FOR RETAIL'!$D$5)</f>
        <v>174.96</v>
      </c>
      <c r="I21" s="663"/>
      <c r="J21" s="664"/>
      <c r="K21" s="665" t="s">
        <v>274</v>
      </c>
      <c r="L21" s="662"/>
      <c r="M21" s="4">
        <f>((('[1]WINDSOR LEAN TO'!AB21*'[1]MARK UP FOR RETAIL'!$D$9)*'[1]MARK UP FOR RETAIL'!$D$11)*'[1]MARK UP FOR RETAIL'!$D$5)</f>
        <v>289.98</v>
      </c>
    </row>
    <row r="22" spans="1:13" x14ac:dyDescent="0.25">
      <c r="A22" s="668"/>
      <c r="B22" s="9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5.75" thickBot="1" x14ac:dyDescent="0.3">
      <c r="A23" s="668"/>
      <c r="B23" s="90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3" ht="15" customHeight="1" x14ac:dyDescent="0.25">
      <c r="A24" s="690" t="s">
        <v>294</v>
      </c>
      <c r="B24" s="691"/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692"/>
    </row>
    <row r="25" spans="1:13" ht="15" customHeight="1" x14ac:dyDescent="0.25">
      <c r="A25" s="693"/>
      <c r="B25" s="694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5"/>
    </row>
    <row r="26" spans="1:13" ht="20.25" x14ac:dyDescent="0.25">
      <c r="A26" s="103" t="s">
        <v>29</v>
      </c>
      <c r="B26" s="104"/>
      <c r="C26" s="104"/>
      <c r="D26" s="104"/>
      <c r="E26" s="99"/>
      <c r="F26" s="105"/>
      <c r="G26" s="106" t="s">
        <v>30</v>
      </c>
      <c r="H26" s="106"/>
      <c r="I26" s="106"/>
      <c r="J26" s="106"/>
      <c r="K26" s="106"/>
      <c r="L26" s="106"/>
      <c r="M26" s="107"/>
    </row>
    <row r="27" spans="1:13" ht="20.25" x14ac:dyDescent="0.25">
      <c r="A27" s="103"/>
      <c r="B27" s="104"/>
      <c r="C27" s="104"/>
      <c r="D27" s="104"/>
      <c r="E27" s="99"/>
      <c r="F27" s="105"/>
      <c r="G27" s="106"/>
      <c r="H27" s="106"/>
      <c r="I27" s="106"/>
      <c r="J27" s="106"/>
      <c r="K27" s="106"/>
      <c r="L27" s="106"/>
      <c r="M27" s="107"/>
    </row>
    <row r="28" spans="1:13" ht="20.25" x14ac:dyDescent="0.25">
      <c r="A28" s="108" t="s">
        <v>273</v>
      </c>
      <c r="B28" s="302"/>
      <c r="C28" s="302"/>
      <c r="D28" s="302"/>
      <c r="E28" s="99"/>
      <c r="F28" s="105"/>
      <c r="G28" s="303" t="s">
        <v>295</v>
      </c>
      <c r="H28" s="470"/>
      <c r="I28" s="470"/>
      <c r="J28" s="470"/>
      <c r="K28" s="470"/>
      <c r="L28" s="470"/>
      <c r="M28" s="471"/>
    </row>
    <row r="29" spans="1:13" ht="15.75" x14ac:dyDescent="0.25">
      <c r="A29" s="108" t="s">
        <v>35</v>
      </c>
      <c r="B29" s="109"/>
      <c r="C29" s="110"/>
      <c r="D29" s="110"/>
      <c r="E29" s="303"/>
      <c r="F29" s="110"/>
      <c r="G29" s="303" t="s">
        <v>32</v>
      </c>
      <c r="H29" s="110"/>
      <c r="I29" s="110"/>
      <c r="J29" s="110"/>
      <c r="K29" s="110"/>
      <c r="L29" s="110"/>
      <c r="M29" s="116"/>
    </row>
    <row r="30" spans="1:13" ht="15.75" x14ac:dyDescent="0.25">
      <c r="A30" s="696"/>
      <c r="B30" s="109"/>
      <c r="C30" s="110"/>
      <c r="D30" s="110"/>
      <c r="E30" s="303"/>
      <c r="F30" s="110"/>
      <c r="G30" s="303" t="s">
        <v>76</v>
      </c>
      <c r="H30" s="110"/>
      <c r="I30" s="110"/>
      <c r="J30" s="110"/>
      <c r="K30" s="110"/>
      <c r="L30" s="110"/>
      <c r="M30" s="116"/>
    </row>
    <row r="31" spans="1:13" ht="15.75" x14ac:dyDescent="0.25">
      <c r="A31" s="696"/>
      <c r="B31" s="109"/>
      <c r="C31" s="110"/>
      <c r="D31" s="110"/>
      <c r="E31" s="303"/>
      <c r="F31" s="110"/>
      <c r="G31" s="303" t="s">
        <v>36</v>
      </c>
      <c r="H31" s="110"/>
      <c r="I31" s="110"/>
      <c r="J31" s="110"/>
      <c r="K31" s="110"/>
      <c r="L31" s="110"/>
      <c r="M31" s="116"/>
    </row>
    <row r="32" spans="1:13" ht="15.75" x14ac:dyDescent="0.25">
      <c r="A32" s="108"/>
      <c r="B32" s="109"/>
      <c r="C32" s="110"/>
      <c r="D32" s="110"/>
      <c r="E32" s="303"/>
      <c r="F32" s="110"/>
      <c r="G32" s="303" t="s">
        <v>38</v>
      </c>
      <c r="H32" s="110"/>
      <c r="I32" s="110"/>
      <c r="J32" s="110"/>
      <c r="K32" s="110"/>
      <c r="L32" s="110"/>
      <c r="M32" s="116"/>
    </row>
    <row r="33" spans="1:13" ht="15.75" x14ac:dyDescent="0.25">
      <c r="A33" s="114"/>
      <c r="B33" s="160"/>
      <c r="C33" s="160"/>
      <c r="D33" s="160"/>
      <c r="E33" s="303"/>
      <c r="F33" s="110"/>
      <c r="G33" s="303" t="s">
        <v>39</v>
      </c>
      <c r="H33" s="110"/>
      <c r="I33" s="110"/>
      <c r="J33" s="110"/>
      <c r="K33" s="110"/>
      <c r="L33" s="110"/>
      <c r="M33" s="116"/>
    </row>
    <row r="34" spans="1:13" ht="15.75" x14ac:dyDescent="0.25">
      <c r="A34" s="161"/>
      <c r="B34" s="160"/>
      <c r="C34" s="160"/>
      <c r="D34" s="160"/>
      <c r="E34" s="303"/>
      <c r="F34" s="110"/>
      <c r="G34" s="303" t="s">
        <v>296</v>
      </c>
      <c r="H34" s="110"/>
      <c r="I34" s="110"/>
      <c r="J34" s="110"/>
      <c r="K34" s="110"/>
      <c r="L34" s="110"/>
      <c r="M34" s="116"/>
    </row>
    <row r="35" spans="1:13" ht="15.75" x14ac:dyDescent="0.25">
      <c r="A35" s="161"/>
      <c r="B35" s="160"/>
      <c r="C35" s="160"/>
      <c r="D35" s="160"/>
      <c r="E35" s="110"/>
      <c r="F35" s="110"/>
      <c r="G35" s="303" t="s">
        <v>41</v>
      </c>
      <c r="H35" s="110"/>
      <c r="I35" s="110"/>
      <c r="J35" s="110"/>
      <c r="K35" s="110"/>
      <c r="L35" s="110"/>
      <c r="M35" s="116"/>
    </row>
    <row r="36" spans="1:13" ht="16.5" thickBot="1" x14ac:dyDescent="0.3">
      <c r="A36" s="697"/>
      <c r="B36" s="698"/>
      <c r="C36" s="698"/>
      <c r="D36" s="698"/>
      <c r="E36" s="110"/>
      <c r="F36" s="110"/>
      <c r="G36" s="303"/>
      <c r="H36" s="110"/>
      <c r="I36" s="110"/>
      <c r="J36" s="110"/>
      <c r="K36" s="110"/>
      <c r="L36" s="110"/>
      <c r="M36" s="116"/>
    </row>
    <row r="37" spans="1:13" ht="20.25" x14ac:dyDescent="0.3">
      <c r="A37" s="117"/>
      <c r="B37" s="109"/>
      <c r="C37" s="110"/>
      <c r="D37" s="110"/>
      <c r="E37" s="118"/>
      <c r="F37" s="118"/>
      <c r="G37" s="699" t="s">
        <v>42</v>
      </c>
      <c r="H37" s="306"/>
      <c r="I37" s="306"/>
      <c r="J37" s="306"/>
      <c r="K37" s="306"/>
      <c r="L37" s="306"/>
      <c r="M37" s="307"/>
    </row>
    <row r="38" spans="1:13" ht="21" thickBot="1" x14ac:dyDescent="0.3">
      <c r="A38" s="122"/>
      <c r="B38" s="109"/>
      <c r="C38" s="110"/>
      <c r="D38" s="110"/>
      <c r="E38" s="118"/>
      <c r="F38" s="118"/>
      <c r="G38" s="422"/>
      <c r="H38" s="423"/>
      <c r="I38" s="423"/>
      <c r="J38" s="423"/>
      <c r="K38" s="423"/>
      <c r="L38" s="423"/>
      <c r="M38" s="424"/>
    </row>
    <row r="39" spans="1:13" ht="47.25" x14ac:dyDescent="0.25">
      <c r="A39" s="126" t="s">
        <v>43</v>
      </c>
      <c r="B39" s="129" t="s">
        <v>5</v>
      </c>
      <c r="C39" s="129" t="s">
        <v>7</v>
      </c>
      <c r="D39" s="130" t="s">
        <v>297</v>
      </c>
      <c r="E39" s="131"/>
      <c r="F39" s="700"/>
      <c r="G39" s="701" t="s">
        <v>298</v>
      </c>
      <c r="H39" s="702"/>
      <c r="I39" s="702"/>
      <c r="J39" s="702"/>
      <c r="K39" s="703" t="s">
        <v>299</v>
      </c>
      <c r="L39" s="703"/>
      <c r="M39" s="704"/>
    </row>
    <row r="40" spans="1:13" ht="15.75" x14ac:dyDescent="0.25">
      <c r="A40" s="137" t="s">
        <v>300</v>
      </c>
      <c r="B40" s="182">
        <v>1</v>
      </c>
      <c r="C40" s="73">
        <f>((('[1]WINDSOR LEAN TO'!R40*'[1]MARK UP FOR RETAIL'!$D$14)*'[1]MARK UP FOR RETAIL'!$D$11)*'[1]MARK UP FOR RETAIL'!$D$5)+'[1]MARK UP FOR RETAIL'!$G$5</f>
        <v>767.88</v>
      </c>
      <c r="D40" s="314">
        <f>((('[1]WINDSOR LEAN TO'!S40*'[1]MARK UP FOR RETAIL'!$D$14)*'[1]MARK UP FOR RETAIL'!$D$11)*'[1]MARK UP FOR RETAIL'!$D$5)+'[1]MARK UP FOR RETAIL'!$G$5</f>
        <v>1036.8000000000002</v>
      </c>
      <c r="E40" s="139"/>
      <c r="F40" s="705"/>
      <c r="G40" s="706">
        <f>(('[1]WINDSOR LEAN TO'!V40*'[1]MARK UP FOR RETAIL'!$D$14)*'[1]MARK UP FOR RETAIL'!$D$11)*'[1]MARK UP FOR RETAIL'!$D$5</f>
        <v>463.32</v>
      </c>
      <c r="H40" s="493"/>
      <c r="I40" s="493"/>
      <c r="J40" s="493"/>
      <c r="K40" s="493">
        <f>(('[1]WINDSOR LEAN TO'!Z40*'[1]MARK UP FOR RETAIL'!$D$14)*'[1]MARK UP FOR RETAIL'!$D$11)*'[1]MARK UP FOR RETAIL'!$D$5</f>
        <v>515.16</v>
      </c>
      <c r="L40" s="493"/>
      <c r="M40" s="707"/>
    </row>
    <row r="41" spans="1:13" ht="15.75" x14ac:dyDescent="0.25">
      <c r="A41" s="137" t="s">
        <v>301</v>
      </c>
      <c r="B41" s="182">
        <v>1</v>
      </c>
      <c r="C41" s="73">
        <f>((('[1]WINDSOR LEAN TO'!R41*'[1]MARK UP FOR RETAIL'!$D$14)*'[1]MARK UP FOR RETAIL'!$D$11)*'[1]MARK UP FOR RETAIL'!$D$5)+'[1]MARK UP FOR RETAIL'!$G$5</f>
        <v>916.92</v>
      </c>
      <c r="D41" s="314">
        <f>((('[1]WINDSOR LEAN TO'!S41*'[1]MARK UP FOR RETAIL'!$D$14)*'[1]MARK UP FOR RETAIL'!$D$11)*'[1]MARK UP FOR RETAIL'!$D$5)+'[1]MARK UP FOR RETAIL'!$G$5</f>
        <v>1202.04</v>
      </c>
      <c r="E41" s="139"/>
      <c r="F41" s="705"/>
      <c r="G41" s="706">
        <f>(('[1]WINDSOR LEAN TO'!V41*'[1]MARK UP FOR RETAIL'!$D$14)*'[1]MARK UP FOR RETAIL'!$D$11)*'[1]MARK UP FOR RETAIL'!$D$5</f>
        <v>532.98</v>
      </c>
      <c r="H41" s="493"/>
      <c r="I41" s="493"/>
      <c r="J41" s="493"/>
      <c r="K41" s="493">
        <f>(('[1]WINDSOR LEAN TO'!Z41*'[1]MARK UP FOR RETAIL'!$D$14)*'[1]MARK UP FOR RETAIL'!$D$11)*'[1]MARK UP FOR RETAIL'!$D$5</f>
        <v>591.30000000000007</v>
      </c>
      <c r="L41" s="493"/>
      <c r="M41" s="707"/>
    </row>
    <row r="42" spans="1:13" ht="16.5" thickBot="1" x14ac:dyDescent="0.3">
      <c r="A42" s="142" t="s">
        <v>302</v>
      </c>
      <c r="B42" s="319">
        <v>1</v>
      </c>
      <c r="C42" s="582">
        <f>((('[1]WINDSOR LEAN TO'!R42*'[1]MARK UP FOR RETAIL'!$D$14)*'[1]MARK UP FOR RETAIL'!$D$11)*'[1]MARK UP FOR RETAIL'!$D$5)+'[1]MARK UP FOR RETAIL'!$G$5</f>
        <v>1090.26</v>
      </c>
      <c r="D42" s="320">
        <f>((('[1]WINDSOR LEAN TO'!S42*'[1]MARK UP FOR RETAIL'!$D$14)*'[1]MARK UP FOR RETAIL'!$D$11)*'[1]MARK UP FOR RETAIL'!$D$5)+'[1]MARK UP FOR RETAIL'!$G$5</f>
        <v>1386.7200000000003</v>
      </c>
      <c r="E42" s="148"/>
      <c r="F42" s="708"/>
      <c r="G42" s="709">
        <f>(('[1]WINDSOR LEAN TO'!V42*'[1]MARK UP FOR RETAIL'!$D$14)*'[1]MARK UP FOR RETAIL'!$D$11)*'[1]MARK UP FOR RETAIL'!$D$5</f>
        <v>613.98</v>
      </c>
      <c r="H42" s="710"/>
      <c r="I42" s="710"/>
      <c r="J42" s="710"/>
      <c r="K42" s="710">
        <f>(('[1]WINDSOR LEAN TO'!Z42*'[1]MARK UP FOR RETAIL'!$D$14)*'[1]MARK UP FOR RETAIL'!$D$11)*'[1]MARK UP FOR RETAIL'!$D$5</f>
        <v>685.26</v>
      </c>
      <c r="L42" s="710"/>
      <c r="M42" s="711"/>
    </row>
  </sheetData>
  <mergeCells count="28">
    <mergeCell ref="A1:M1"/>
    <mergeCell ref="A3:B5"/>
    <mergeCell ref="J3:M4"/>
    <mergeCell ref="C5:E5"/>
    <mergeCell ref="J5:K5"/>
    <mergeCell ref="L5:M5"/>
    <mergeCell ref="A24:M25"/>
    <mergeCell ref="F20:M20"/>
    <mergeCell ref="F21:G21"/>
    <mergeCell ref="K21:L21"/>
    <mergeCell ref="C16:E16"/>
    <mergeCell ref="I6:I17"/>
    <mergeCell ref="A16:B16"/>
    <mergeCell ref="A17:B17"/>
    <mergeCell ref="A20:E20"/>
    <mergeCell ref="A21:E21"/>
    <mergeCell ref="A26:D27"/>
    <mergeCell ref="G26:M27"/>
    <mergeCell ref="A33:D35"/>
    <mergeCell ref="G37:M38"/>
    <mergeCell ref="G39:J39"/>
    <mergeCell ref="K39:M39"/>
    <mergeCell ref="G42:J42"/>
    <mergeCell ref="K42:M42"/>
    <mergeCell ref="G40:J40"/>
    <mergeCell ref="K40:M40"/>
    <mergeCell ref="G41:J41"/>
    <mergeCell ref="K41:M4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sqref="A1:N42"/>
    </sheetView>
  </sheetViews>
  <sheetFormatPr defaultRowHeight="15" x14ac:dyDescent="0.25"/>
  <cols>
    <col min="6" max="6" width="12.85546875" customWidth="1"/>
  </cols>
  <sheetData>
    <row r="1" spans="1:14" ht="45.75" x14ac:dyDescent="0.25">
      <c r="A1" s="712" t="s">
        <v>303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4"/>
    </row>
    <row r="2" spans="1:14" ht="45.75" x14ac:dyDescent="0.25">
      <c r="A2" s="715" t="s">
        <v>220</v>
      </c>
      <c r="B2" s="716"/>
      <c r="C2" s="716"/>
      <c r="D2" s="717"/>
      <c r="E2" s="717"/>
      <c r="F2" s="717"/>
      <c r="G2" s="717"/>
      <c r="H2" s="717"/>
      <c r="I2" s="717"/>
      <c r="J2" s="717"/>
      <c r="K2" s="410" t="s">
        <v>42</v>
      </c>
      <c r="L2" s="410"/>
      <c r="M2" s="410"/>
      <c r="N2" s="410"/>
    </row>
    <row r="3" spans="1:14" ht="15" customHeight="1" x14ac:dyDescent="0.25">
      <c r="A3" s="716"/>
      <c r="B3" s="716"/>
      <c r="C3" s="716"/>
      <c r="D3" s="49"/>
      <c r="E3" s="49"/>
      <c r="F3" s="49"/>
      <c r="G3" s="49"/>
      <c r="H3" s="49"/>
      <c r="I3" s="49"/>
      <c r="J3" s="49"/>
      <c r="K3" s="234"/>
      <c r="L3" s="234"/>
      <c r="M3" s="234"/>
      <c r="N3" s="234"/>
    </row>
    <row r="4" spans="1:14" ht="18" customHeight="1" x14ac:dyDescent="0.25">
      <c r="A4" s="718"/>
      <c r="B4" s="718"/>
      <c r="C4" s="718"/>
      <c r="D4" s="634" t="s">
        <v>281</v>
      </c>
      <c r="E4" s="635"/>
      <c r="F4" s="636"/>
      <c r="G4" s="637"/>
      <c r="H4" s="638"/>
      <c r="I4" s="638"/>
      <c r="J4" s="53"/>
      <c r="K4" s="291" t="s">
        <v>222</v>
      </c>
      <c r="L4" s="292"/>
      <c r="M4" s="291" t="s">
        <v>223</v>
      </c>
      <c r="N4" s="292"/>
    </row>
    <row r="5" spans="1:14" ht="51" x14ac:dyDescent="0.25">
      <c r="A5" s="641" t="s">
        <v>43</v>
      </c>
      <c r="B5" s="63" t="s">
        <v>5</v>
      </c>
      <c r="C5" s="63" t="s">
        <v>52</v>
      </c>
      <c r="D5" s="63" t="s">
        <v>7</v>
      </c>
      <c r="E5" s="63" t="s">
        <v>8</v>
      </c>
      <c r="F5" s="63" t="s">
        <v>9</v>
      </c>
      <c r="G5" s="63" t="s">
        <v>282</v>
      </c>
      <c r="H5" s="63" t="s">
        <v>10</v>
      </c>
      <c r="I5" s="401" t="s">
        <v>47</v>
      </c>
      <c r="J5" s="202"/>
      <c r="K5" s="680" t="s">
        <v>12</v>
      </c>
      <c r="L5" s="680" t="s">
        <v>13</v>
      </c>
      <c r="M5" s="680" t="s">
        <v>12</v>
      </c>
      <c r="N5" s="680" t="s">
        <v>13</v>
      </c>
    </row>
    <row r="6" spans="1:14" ht="15.75" x14ac:dyDescent="0.25">
      <c r="A6" s="67" t="s">
        <v>304</v>
      </c>
      <c r="B6" s="182">
        <v>1</v>
      </c>
      <c r="C6" s="182">
        <v>1</v>
      </c>
      <c r="D6" s="73">
        <f>((('[1]KENSINGTON LEAN TO'!AU6*'[1]MARK UP FOR RETAIL'!$D$9)*'[1]MARK UP FOR RETAIL'!$D$11)*'[1]MARK UP FOR RETAIL'!$D$5)+'[1]MARK UP FOR RETAIL'!$G$5</f>
        <v>518.40000000000009</v>
      </c>
      <c r="E6" s="73">
        <f>((('[1]KENSINGTON LEAN TO'!AV6*'[1]MARK UP FOR RETAIL'!$D$9)*'[1]MARK UP FOR RETAIL'!$D$11)*'[1]MARK UP FOR RETAIL'!$D$5)+'[1]MARK UP FOR RETAIL'!$G$5</f>
        <v>934.74</v>
      </c>
      <c r="F6" s="73">
        <f>((('[1]KENSINGTON LEAN TO'!AW6*'[1]MARK UP FOR RETAIL'!$D$9)*'[1]MARK UP FOR RETAIL'!$D$11)*'[1]MARK UP FOR RETAIL'!$D$5)+'[1]MARK UP FOR RETAIL'!$G$5</f>
        <v>989.81999999999994</v>
      </c>
      <c r="G6" s="73">
        <f>(('[1]KENSINGTON LEAN TO'!AX6*'[1]MARK UP FOR RETAIL'!$D$9)*'[1]MARK UP FOR RETAIL'!$D$11)*'[1]MARK UP FOR RETAIL'!$D$5</f>
        <v>81</v>
      </c>
      <c r="H6" s="73">
        <f>(('[1]KENSINGTON LEAN TO'!AY6*'[1]MARK UP FOR RETAIL'!$D$10)*'[1]MARK UP FOR RETAIL'!$D$11)*'[1]MARK UP FOR RETAIL'!$D$7</f>
        <v>100.44</v>
      </c>
      <c r="I6" s="73">
        <f>('[1]KENSINGTON LEAN TO'!AZ6*'[1]MARK UP FOR RETAIL'!$D$11)*'[1]MARK UP FOR RETAIL'!$D$5</f>
        <v>191.16</v>
      </c>
      <c r="J6" s="204"/>
      <c r="K6" s="73">
        <f>('[1]KENSINGTON LEAN TO'!BB6*'[1]MARK UP FOR RETAIL'!$D$11)*'[1]MARK UP FOR RETAIL'!$D$5</f>
        <v>289.98</v>
      </c>
      <c r="L6" s="73">
        <f>('[1]KENSINGTON LEAN TO'!BC6*'[1]MARK UP FOR RETAIL'!$D$11)*'[1]MARK UP FOR RETAIL'!$D$5</f>
        <v>319.14</v>
      </c>
      <c r="M6" s="73">
        <f>('[1]KENSINGTON LEAN TO'!BD6*'[1]MARK UP FOR RETAIL'!$D$11)*'[1]MARK UP FOR RETAIL'!$D$5</f>
        <v>63.18</v>
      </c>
      <c r="N6" s="73">
        <f>('[1]KENSINGTON LEAN TO'!BE6*'[1]MARK UP FOR RETAIL'!$D$11)*'[1]MARK UP FOR RETAIL'!$D$5</f>
        <v>72.900000000000006</v>
      </c>
    </row>
    <row r="7" spans="1:14" ht="15.75" x14ac:dyDescent="0.25">
      <c r="A7" s="67" t="s">
        <v>305</v>
      </c>
      <c r="B7" s="182">
        <v>1</v>
      </c>
      <c r="C7" s="182">
        <v>1</v>
      </c>
      <c r="D7" s="73">
        <f>((('[1]KENSINGTON LEAN TO'!AU7*'[1]MARK UP FOR RETAIL'!$D$9)*'[1]MARK UP FOR RETAIL'!$D$11)*'[1]MARK UP FOR RETAIL'!$D$5)+'[1]MARK UP FOR RETAIL'!$G$5</f>
        <v>607.5</v>
      </c>
      <c r="E7" s="73">
        <f>((('[1]KENSINGTON LEAN TO'!AV7*'[1]MARK UP FOR RETAIL'!$D$9)*'[1]MARK UP FOR RETAIL'!$D$11)*'[1]MARK UP FOR RETAIL'!$D$5)+'[1]MARK UP FOR RETAIL'!$G$5</f>
        <v>1087.02</v>
      </c>
      <c r="F7" s="73">
        <f>((('[1]KENSINGTON LEAN TO'!AW7*'[1]MARK UP FOR RETAIL'!$D$9)*'[1]MARK UP FOR RETAIL'!$D$11)*'[1]MARK UP FOR RETAIL'!$D$5)+'[1]MARK UP FOR RETAIL'!$G$5</f>
        <v>1151.82</v>
      </c>
      <c r="G7" s="73">
        <f>(('[1]KENSINGTON LEAN TO'!AX7*'[1]MARK UP FOR RETAIL'!$D$9)*'[1]MARK UP FOR RETAIL'!$D$11)*'[1]MARK UP FOR RETAIL'!$D$5</f>
        <v>92.339999999999989</v>
      </c>
      <c r="H7" s="73">
        <f>(('[1]KENSINGTON LEAN TO'!AY7*'[1]MARK UP FOR RETAIL'!$D$10)*'[1]MARK UP FOR RETAIL'!$D$11)*'[1]MARK UP FOR RETAIL'!$D$7</f>
        <v>111.78</v>
      </c>
      <c r="I7" s="73">
        <f>('[1]KENSINGTON LEAN TO'!AZ7*'[1]MARK UP FOR RETAIL'!$D$11)*'[1]MARK UP FOR RETAIL'!$D$5</f>
        <v>220.32</v>
      </c>
      <c r="J7" s="204"/>
      <c r="K7" s="73">
        <f>('[1]KENSINGTON LEAN TO'!BB7*'[1]MARK UP FOR RETAIL'!$D$11)*'[1]MARK UP FOR RETAIL'!$D$5</f>
        <v>317.52</v>
      </c>
      <c r="L7" s="73">
        <f>('[1]KENSINGTON LEAN TO'!BC7*'[1]MARK UP FOR RETAIL'!$D$11)*'[1]MARK UP FOR RETAIL'!$D$5</f>
        <v>354.78000000000003</v>
      </c>
      <c r="M7" s="73">
        <f>('[1]KENSINGTON LEAN TO'!BD7*'[1]MARK UP FOR RETAIL'!$D$11)*'[1]MARK UP FOR RETAIL'!$D$5</f>
        <v>72.900000000000006</v>
      </c>
      <c r="N7" s="73">
        <f>('[1]KENSINGTON LEAN TO'!BE7*'[1]MARK UP FOR RETAIL'!$D$11)*'[1]MARK UP FOR RETAIL'!$D$5</f>
        <v>81</v>
      </c>
    </row>
    <row r="8" spans="1:14" ht="15.75" x14ac:dyDescent="0.25">
      <c r="A8" s="67" t="s">
        <v>306</v>
      </c>
      <c r="B8" s="182">
        <v>1</v>
      </c>
      <c r="C8" s="182">
        <v>1</v>
      </c>
      <c r="D8" s="73">
        <f>((('[1]KENSINGTON LEAN TO'!AU8*'[1]MARK UP FOR RETAIL'!$D$9)*'[1]MARK UP FOR RETAIL'!$D$11)*'[1]MARK UP FOR RETAIL'!$D$5)+'[1]MARK UP FOR RETAIL'!$G$5</f>
        <v>703.08</v>
      </c>
      <c r="E8" s="73">
        <f>((('[1]KENSINGTON LEAN TO'!AV8*'[1]MARK UP FOR RETAIL'!$D$9)*'[1]MARK UP FOR RETAIL'!$D$11)*'[1]MARK UP FOR RETAIL'!$D$5)+'[1]MARK UP FOR RETAIL'!$G$5</f>
        <v>1240.92</v>
      </c>
      <c r="F8" s="73">
        <f>((('[1]KENSINGTON LEAN TO'!AW8*'[1]MARK UP FOR RETAIL'!$D$9)*'[1]MARK UP FOR RETAIL'!$D$11)*'[1]MARK UP FOR RETAIL'!$D$5)+'[1]MARK UP FOR RETAIL'!$G$5</f>
        <v>1317.06</v>
      </c>
      <c r="G8" s="73">
        <f>(('[1]KENSINGTON LEAN TO'!AX8*'[1]MARK UP FOR RETAIL'!$D$9)*'[1]MARK UP FOR RETAIL'!$D$11)*'[1]MARK UP FOR RETAIL'!$D$5</f>
        <v>100.44</v>
      </c>
      <c r="H8" s="73">
        <f>(('[1]KENSINGTON LEAN TO'!AY8*'[1]MARK UP FOR RETAIL'!$D$10)*'[1]MARK UP FOR RETAIL'!$D$11)*'[1]MARK UP FOR RETAIL'!$D$7</f>
        <v>123.12000000000002</v>
      </c>
      <c r="I8" s="73">
        <f>('[1]KENSINGTON LEAN TO'!AZ8*'[1]MARK UP FOR RETAIL'!$D$11)*'[1]MARK UP FOR RETAIL'!$D$5</f>
        <v>255.96</v>
      </c>
      <c r="J8" s="204"/>
      <c r="K8" s="73">
        <f>('[1]KENSINGTON LEAN TO'!BB8*'[1]MARK UP FOR RETAIL'!$D$11)*'[1]MARK UP FOR RETAIL'!$D$5</f>
        <v>353.15999999999997</v>
      </c>
      <c r="L8" s="73">
        <f>('[1]KENSINGTON LEAN TO'!BC8*'[1]MARK UP FOR RETAIL'!$D$11)*'[1]MARK UP FOR RETAIL'!$D$5</f>
        <v>390.42</v>
      </c>
      <c r="M8" s="73">
        <f>('[1]KENSINGTON LEAN TO'!BD8*'[1]MARK UP FOR RETAIL'!$D$11)*'[1]MARK UP FOR RETAIL'!$D$5</f>
        <v>81</v>
      </c>
      <c r="N8" s="73">
        <f>('[1]KENSINGTON LEAN TO'!BE8*'[1]MARK UP FOR RETAIL'!$D$11)*'[1]MARK UP FOR RETAIL'!$D$5</f>
        <v>89.100000000000009</v>
      </c>
    </row>
    <row r="9" spans="1:14" ht="15.75" x14ac:dyDescent="0.25">
      <c r="A9" s="67" t="s">
        <v>307</v>
      </c>
      <c r="B9" s="182">
        <v>1</v>
      </c>
      <c r="C9" s="182">
        <v>1</v>
      </c>
      <c r="D9" s="73">
        <f>((('[1]KENSINGTON LEAN TO'!AU9*'[1]MARK UP FOR RETAIL'!$D$9)*'[1]MARK UP FOR RETAIL'!$D$11)*'[1]MARK UP FOR RETAIL'!$D$5)+'[1]MARK UP FOR RETAIL'!$G$5</f>
        <v>795.42</v>
      </c>
      <c r="E9" s="73">
        <f>((('[1]KENSINGTON LEAN TO'!AV9*'[1]MARK UP FOR RETAIL'!$D$9)*'[1]MARK UP FOR RETAIL'!$D$11)*'[1]MARK UP FOR RETAIL'!$D$5)+'[1]MARK UP FOR RETAIL'!$G$5</f>
        <v>1399.68</v>
      </c>
      <c r="F9" s="73">
        <f>((('[1]KENSINGTON LEAN TO'!AW9*'[1]MARK UP FOR RETAIL'!$D$9)*'[1]MARK UP FOR RETAIL'!$D$11)*'[1]MARK UP FOR RETAIL'!$D$5)+'[1]MARK UP FOR RETAIL'!$G$5</f>
        <v>1483.92</v>
      </c>
      <c r="G9" s="73">
        <f>(('[1]KENSINGTON LEAN TO'!AX9*'[1]MARK UP FOR RETAIL'!$D$9)*'[1]MARK UP FOR RETAIL'!$D$11)*'[1]MARK UP FOR RETAIL'!$D$5</f>
        <v>113.4</v>
      </c>
      <c r="H9" s="73">
        <f>(('[1]KENSINGTON LEAN TO'!AY9*'[1]MARK UP FOR RETAIL'!$D$10)*'[1]MARK UP FOR RETAIL'!$D$11)*'[1]MARK UP FOR RETAIL'!$D$7</f>
        <v>132.84</v>
      </c>
      <c r="I9" s="73">
        <f>('[1]KENSINGTON LEAN TO'!AZ9*'[1]MARK UP FOR RETAIL'!$D$11)*'[1]MARK UP FOR RETAIL'!$D$5</f>
        <v>286.74</v>
      </c>
      <c r="J9" s="204"/>
      <c r="K9" s="73">
        <f>('[1]KENSINGTON LEAN TO'!BB9*'[1]MARK UP FOR RETAIL'!$D$11)*'[1]MARK UP FOR RETAIL'!$D$5</f>
        <v>385.56</v>
      </c>
      <c r="L9" s="73">
        <f>('[1]KENSINGTON LEAN TO'!BC9*'[1]MARK UP FOR RETAIL'!$D$11)*'[1]MARK UP FOR RETAIL'!$D$5</f>
        <v>429.3</v>
      </c>
      <c r="M9" s="73">
        <f>('[1]KENSINGTON LEAN TO'!BD9*'[1]MARK UP FOR RETAIL'!$D$11)*'[1]MARK UP FOR RETAIL'!$D$5</f>
        <v>89.100000000000009</v>
      </c>
      <c r="N9" s="73">
        <f>('[1]KENSINGTON LEAN TO'!BE9*'[1]MARK UP FOR RETAIL'!$D$11)*'[1]MARK UP FOR RETAIL'!$D$5</f>
        <v>98.820000000000007</v>
      </c>
    </row>
    <row r="10" spans="1:14" ht="15.75" x14ac:dyDescent="0.25">
      <c r="A10" s="67" t="s">
        <v>308</v>
      </c>
      <c r="B10" s="182">
        <v>2</v>
      </c>
      <c r="C10" s="182">
        <v>1</v>
      </c>
      <c r="D10" s="73">
        <f>((('[1]KENSINGTON LEAN TO'!AU10*'[1]MARK UP FOR RETAIL'!$D$9)*'[1]MARK UP FOR RETAIL'!$D$11)*'[1]MARK UP FOR RETAIL'!$D$5)+'[1]MARK UP FOR RETAIL'!$G$5</f>
        <v>920.16000000000008</v>
      </c>
      <c r="E10" s="73">
        <f>((('[1]KENSINGTON LEAN TO'!AV10*'[1]MARK UP FOR RETAIL'!$D$9)*'[1]MARK UP FOR RETAIL'!$D$11)*'[1]MARK UP FOR RETAIL'!$D$5)+'[1]MARK UP FOR RETAIL'!$G$5</f>
        <v>1585.98</v>
      </c>
      <c r="F10" s="73">
        <f>((('[1]KENSINGTON LEAN TO'!AW10*'[1]MARK UP FOR RETAIL'!$D$9)*'[1]MARK UP FOR RETAIL'!$D$11)*'[1]MARK UP FOR RETAIL'!$D$5)+'[1]MARK UP FOR RETAIL'!$G$5</f>
        <v>1684.8000000000002</v>
      </c>
      <c r="G10" s="73">
        <f>(('[1]KENSINGTON LEAN TO'!AX10*'[1]MARK UP FOR RETAIL'!$D$9)*'[1]MARK UP FOR RETAIL'!$D$11)*'[1]MARK UP FOR RETAIL'!$D$5</f>
        <v>123.12000000000002</v>
      </c>
      <c r="H10" s="73">
        <f>(('[1]KENSINGTON LEAN TO'!AY10*'[1]MARK UP FOR RETAIL'!$D$10)*'[1]MARK UP FOR RETAIL'!$D$11)*'[1]MARK UP FOR RETAIL'!$D$7</f>
        <v>149.04</v>
      </c>
      <c r="I10" s="73">
        <f>('[1]KENSINGTON LEAN TO'!AZ10*'[1]MARK UP FOR RETAIL'!$D$11)*'[1]MARK UP FOR RETAIL'!$D$5</f>
        <v>317.52</v>
      </c>
      <c r="J10" s="204"/>
      <c r="K10" s="73">
        <f>('[1]KENSINGTON LEAN TO'!BB10*'[1]MARK UP FOR RETAIL'!$D$11)*'[1]MARK UP FOR RETAIL'!$D$5</f>
        <v>456.84</v>
      </c>
      <c r="L10" s="73">
        <f>('[1]KENSINGTON LEAN TO'!BC10*'[1]MARK UP FOR RETAIL'!$D$11)*'[1]MARK UP FOR RETAIL'!$D$5</f>
        <v>507.06</v>
      </c>
      <c r="M10" s="73">
        <f>('[1]KENSINGTON LEAN TO'!BD10*'[1]MARK UP FOR RETAIL'!$D$11)*'[1]MARK UP FOR RETAIL'!$D$5</f>
        <v>100.44</v>
      </c>
      <c r="N10" s="73">
        <f>('[1]KENSINGTON LEAN TO'!BE10*'[1]MARK UP FOR RETAIL'!$D$11)*'[1]MARK UP FOR RETAIL'!$D$5</f>
        <v>113.4</v>
      </c>
    </row>
    <row r="11" spans="1:14" ht="15.75" x14ac:dyDescent="0.25">
      <c r="A11" s="67" t="s">
        <v>309</v>
      </c>
      <c r="B11" s="182">
        <v>2</v>
      </c>
      <c r="C11" s="182">
        <v>1</v>
      </c>
      <c r="D11" s="73">
        <f>((('[1]KENSINGTON LEAN TO'!AU11*'[1]MARK UP FOR RETAIL'!$D$9)*'[1]MARK UP FOR RETAIL'!$D$11)*'[1]MARK UP FOR RETAIL'!$D$5)+'[1]MARK UP FOR RETAIL'!$G$5</f>
        <v>1006.02</v>
      </c>
      <c r="E11" s="73">
        <f>((('[1]KENSINGTON LEAN TO'!AV11*'[1]MARK UP FOR RETAIL'!$D$9)*'[1]MARK UP FOR RETAIL'!$D$11)*'[1]MARK UP FOR RETAIL'!$D$5)+'[1]MARK UP FOR RETAIL'!$G$5</f>
        <v>1749.6000000000001</v>
      </c>
      <c r="F11" s="73">
        <f>((('[1]KENSINGTON LEAN TO'!AW11*'[1]MARK UP FOR RETAIL'!$D$9)*'[1]MARK UP FOR RETAIL'!$D$11)*'[1]MARK UP FOR RETAIL'!$D$5)+'[1]MARK UP FOR RETAIL'!$G$5</f>
        <v>1851.66</v>
      </c>
      <c r="G11" s="73">
        <f>(('[1]KENSINGTON LEAN TO'!AX11*'[1]MARK UP FOR RETAIL'!$D$9)*'[1]MARK UP FOR RETAIL'!$D$11)*'[1]MARK UP FOR RETAIL'!$D$5</f>
        <v>132.84</v>
      </c>
      <c r="H11" s="73">
        <f>(('[1]KENSINGTON LEAN TO'!AY11*'[1]MARK UP FOR RETAIL'!$D$10)*'[1]MARK UP FOR RETAIL'!$D$11)*'[1]MARK UP FOR RETAIL'!$D$7</f>
        <v>155.51999999999998</v>
      </c>
      <c r="I11" s="73">
        <f>('[1]KENSINGTON LEAN TO'!AZ11*'[1]MARK UP FOR RETAIL'!$D$11)*'[1]MARK UP FOR RETAIL'!$D$5</f>
        <v>353.15999999999997</v>
      </c>
      <c r="J11" s="204"/>
      <c r="K11" s="73">
        <f>('[1]KENSINGTON LEAN TO'!BB11*'[1]MARK UP FOR RETAIL'!$D$11)*'[1]MARK UP FOR RETAIL'!$D$5</f>
        <v>487.62</v>
      </c>
      <c r="L11" s="73">
        <f>('[1]KENSINGTON LEAN TO'!BC11*'[1]MARK UP FOR RETAIL'!$D$11)*'[1]MARK UP FOR RETAIL'!$D$5</f>
        <v>541.08000000000004</v>
      </c>
      <c r="M11" s="73">
        <f>('[1]KENSINGTON LEAN TO'!BD11*'[1]MARK UP FOR RETAIL'!$D$11)*'[1]MARK UP FOR RETAIL'!$D$5</f>
        <v>105.30000000000001</v>
      </c>
      <c r="N11" s="73">
        <f>('[1]KENSINGTON LEAN TO'!BE11*'[1]MARK UP FOR RETAIL'!$D$11)*'[1]MARK UP FOR RETAIL'!$D$5</f>
        <v>118.26</v>
      </c>
    </row>
    <row r="12" spans="1:14" ht="15.75" x14ac:dyDescent="0.25">
      <c r="A12" s="67" t="s">
        <v>310</v>
      </c>
      <c r="B12" s="182">
        <v>3</v>
      </c>
      <c r="C12" s="182">
        <v>1</v>
      </c>
      <c r="D12" s="73">
        <f>((('[1]KENSINGTON LEAN TO'!AU12*'[1]MARK UP FOR RETAIL'!$D$9)*'[1]MARK UP FOR RETAIL'!$D$11)*'[1]MARK UP FOR RETAIL'!$D$5)+'[1]MARK UP FOR RETAIL'!$G$5</f>
        <v>1153.44</v>
      </c>
      <c r="E12" s="73">
        <f>((('[1]KENSINGTON LEAN TO'!AV12*'[1]MARK UP FOR RETAIL'!$D$9)*'[1]MARK UP FOR RETAIL'!$D$11)*'[1]MARK UP FOR RETAIL'!$D$5)+'[1]MARK UP FOR RETAIL'!$G$5</f>
        <v>1965.06</v>
      </c>
      <c r="F12" s="73">
        <f>((('[1]KENSINGTON LEAN TO'!AW12*'[1]MARK UP FOR RETAIL'!$D$9)*'[1]MARK UP FOR RETAIL'!$D$11)*'[1]MARK UP FOR RETAIL'!$D$5)+'[1]MARK UP FOR RETAIL'!$G$5</f>
        <v>2081.7000000000003</v>
      </c>
      <c r="G12" s="73">
        <f>(('[1]KENSINGTON LEAN TO'!AX12*'[1]MARK UP FOR RETAIL'!$D$9)*'[1]MARK UP FOR RETAIL'!$D$11)*'[1]MARK UP FOR RETAIL'!$D$5</f>
        <v>149.04</v>
      </c>
      <c r="H12" s="73">
        <f>(('[1]KENSINGTON LEAN TO'!AY12*'[1]MARK UP FOR RETAIL'!$D$10)*'[1]MARK UP FOR RETAIL'!$D$11)*'[1]MARK UP FOR RETAIL'!$D$7</f>
        <v>163.62</v>
      </c>
      <c r="I12" s="73">
        <f>('[1]KENSINGTON LEAN TO'!AZ12*'[1]MARK UP FOR RETAIL'!$D$11)*'[1]MARK UP FOR RETAIL'!$D$5</f>
        <v>383.94</v>
      </c>
      <c r="J12" s="204"/>
      <c r="K12" s="73">
        <f>('[1]KENSINGTON LEAN TO'!BB12*'[1]MARK UP FOR RETAIL'!$D$11)*'[1]MARK UP FOR RETAIL'!$D$5</f>
        <v>560.52</v>
      </c>
      <c r="L12" s="73">
        <f>('[1]KENSINGTON LEAN TO'!BC12*'[1]MARK UP FOR RETAIL'!$D$11)*'[1]MARK UP FOR RETAIL'!$D$5</f>
        <v>622.07999999999993</v>
      </c>
      <c r="M12" s="73">
        <f>('[1]KENSINGTON LEAN TO'!BD12*'[1]MARK UP FOR RETAIL'!$D$11)*'[1]MARK UP FOR RETAIL'!$D$5</f>
        <v>115.02000000000001</v>
      </c>
      <c r="N12" s="73">
        <f>('[1]KENSINGTON LEAN TO'!BE12*'[1]MARK UP FOR RETAIL'!$D$11)*'[1]MARK UP FOR RETAIL'!$D$5</f>
        <v>129.60000000000002</v>
      </c>
    </row>
    <row r="13" spans="1:14" ht="15.75" x14ac:dyDescent="0.25">
      <c r="A13" s="67" t="s">
        <v>311</v>
      </c>
      <c r="B13" s="182">
        <v>3</v>
      </c>
      <c r="C13" s="182">
        <v>1</v>
      </c>
      <c r="D13" s="73">
        <f>((('[1]KENSINGTON LEAN TO'!AU13*'[1]MARK UP FOR RETAIL'!$D$9)*'[1]MARK UP FOR RETAIL'!$D$11)*'[1]MARK UP FOR RETAIL'!$D$5)+'[1]MARK UP FOR RETAIL'!$G$5</f>
        <v>1261.98</v>
      </c>
      <c r="E13" s="73">
        <f>((('[1]KENSINGTON LEAN TO'!AV13*'[1]MARK UP FOR RETAIL'!$D$9)*'[1]MARK UP FOR RETAIL'!$D$11)*'[1]MARK UP FOR RETAIL'!$D$5)+'[1]MARK UP FOR RETAIL'!$G$5</f>
        <v>2146.5</v>
      </c>
      <c r="F13" s="73">
        <f>((('[1]KENSINGTON LEAN TO'!AW13*'[1]MARK UP FOR RETAIL'!$D$9)*'[1]MARK UP FOR RETAIL'!$D$11)*'[1]MARK UP FOR RETAIL'!$D$5)+'[1]MARK UP FOR RETAIL'!$G$5</f>
        <v>2274.48</v>
      </c>
      <c r="G13" s="73">
        <f>(('[1]KENSINGTON LEAN TO'!AX13*'[1]MARK UP FOR RETAIL'!$D$9)*'[1]MARK UP FOR RETAIL'!$D$11)*'[1]MARK UP FOR RETAIL'!$D$5</f>
        <v>162</v>
      </c>
      <c r="H13" s="73">
        <f>(('[1]KENSINGTON LEAN TO'!AY13*'[1]MARK UP FOR RETAIL'!$D$10)*'[1]MARK UP FOR RETAIL'!$D$11)*'[1]MARK UP FOR RETAIL'!$D$7</f>
        <v>178.20000000000002</v>
      </c>
      <c r="I13" s="73">
        <f>('[1]KENSINGTON LEAN TO'!AZ13*'[1]MARK UP FOR RETAIL'!$D$11)*'[1]MARK UP FOR RETAIL'!$D$5</f>
        <v>413.1</v>
      </c>
      <c r="J13" s="204"/>
      <c r="K13" s="73">
        <f>('[1]KENSINGTON LEAN TO'!BB13*'[1]MARK UP FOR RETAIL'!$D$11)*'[1]MARK UP FOR RETAIL'!$D$5</f>
        <v>589.68000000000006</v>
      </c>
      <c r="L13" s="73">
        <f>('[1]KENSINGTON LEAN TO'!BC13*'[1]MARK UP FOR RETAIL'!$D$11)*'[1]MARK UP FOR RETAIL'!$D$5</f>
        <v>654.48</v>
      </c>
      <c r="M13" s="73">
        <f>('[1]KENSINGTON LEAN TO'!BD13*'[1]MARK UP FOR RETAIL'!$D$11)*'[1]MARK UP FOR RETAIL'!$D$5</f>
        <v>123.12000000000002</v>
      </c>
      <c r="N13" s="73">
        <f>('[1]KENSINGTON LEAN TO'!BE13*'[1]MARK UP FOR RETAIL'!$D$11)*'[1]MARK UP FOR RETAIL'!$D$5</f>
        <v>137.70000000000002</v>
      </c>
    </row>
    <row r="14" spans="1:14" ht="27.75" customHeight="1" x14ac:dyDescent="0.25">
      <c r="A14" s="260" t="s">
        <v>312</v>
      </c>
      <c r="B14" s="261"/>
      <c r="C14" s="262"/>
      <c r="D14" s="274">
        <f>(('[1]KENSINGTON LEAN TO'!AU14*'[1]MARK UP FOR RETAIL'!$D$9)*'[1]MARK UP FOR RETAIL'!$D$11)*'[1]MARK UP FOR RETAIL'!$D$5</f>
        <v>103.68</v>
      </c>
      <c r="E14" s="278"/>
      <c r="F14" s="275"/>
      <c r="G14" s="719" t="s">
        <v>25</v>
      </c>
      <c r="H14" s="719">
        <f>(('[1]KENSINGTON LEAN TO'!AY14*'[1]MARK UP FOR RETAIL'!$D$10)*'[1]MARK UP FOR RETAIL'!$D$11)*'[1]MARK UP FOR RETAIL'!$D$7</f>
        <v>24.3</v>
      </c>
      <c r="I14" s="719" t="s">
        <v>25</v>
      </c>
      <c r="J14" s="204"/>
      <c r="K14" s="73">
        <f>('[1]KENSINGTON LEAN TO'!BB14*'[1]MARK UP FOR RETAIL'!$D$11)*'[1]MARK UP FOR RETAIL'!$D$5</f>
        <v>45.360000000000007</v>
      </c>
      <c r="L14" s="73">
        <f>('[1]KENSINGTON LEAN TO'!BC14*'[1]MARK UP FOR RETAIL'!$D$11)*'[1]MARK UP FOR RETAIL'!$D$5</f>
        <v>51.84</v>
      </c>
      <c r="M14" s="719" t="s">
        <v>25</v>
      </c>
      <c r="N14" s="719" t="s">
        <v>25</v>
      </c>
    </row>
    <row r="15" spans="1:14" ht="15.75" x14ac:dyDescent="0.25">
      <c r="A15" s="260" t="s">
        <v>313</v>
      </c>
      <c r="B15" s="261"/>
      <c r="C15" s="262"/>
      <c r="D15" s="73">
        <f>(('[1]KENSINGTON LEAN TO'!AU15*'[1]MARK UP FOR RETAIL'!$D$9)*'[1]MARK UP FOR RETAIL'!$D$11)*'[1]MARK UP FOR RETAIL'!$D$5</f>
        <v>192.78</v>
      </c>
      <c r="E15" s="73">
        <f>(('[1]KENSINGTON LEAN TO'!AV15*'[1]MARK UP FOR RETAIL'!$D$9)*'[1]MARK UP FOR RETAIL'!$D$11)*'[1]MARK UP FOR RETAIL'!$D$5</f>
        <v>332.1</v>
      </c>
      <c r="F15" s="73">
        <f>(('[1]KENSINGTON LEAN TO'!AW15*'[1]MARK UP FOR RETAIL'!$D$9)*'[1]MARK UP FOR RETAIL'!$D$11)*'[1]MARK UP FOR RETAIL'!$D$5</f>
        <v>353.15999999999997</v>
      </c>
      <c r="G15" s="73">
        <f>(('[1]KENSINGTON LEAN TO'!AX15*'[1]MARK UP FOR RETAIL'!$D$9)*'[1]MARK UP FOR RETAIL'!$D$11)*'[1]MARK UP FOR RETAIL'!$D$5</f>
        <v>25.92</v>
      </c>
      <c r="H15" s="73">
        <f>(('[1]KENSINGTON LEAN TO'!AY15*'[1]MARK UP FOR RETAIL'!$D$10)*'[1]MARK UP FOR RETAIL'!$D$11)*'[1]MARK UP FOR RETAIL'!$D$7</f>
        <v>30.780000000000005</v>
      </c>
      <c r="I15" s="73">
        <f>('[1]KENSINGTON LEAN TO'!AZ15*'[1]MARK UP FOR RETAIL'!$D$11)*'[1]MARK UP FOR RETAIL'!$D$5</f>
        <v>30.780000000000005</v>
      </c>
      <c r="J15" s="204"/>
      <c r="K15" s="73">
        <f>('[1]KENSINGTON LEAN TO'!BB15*'[1]MARK UP FOR RETAIL'!$D$11)*'[1]MARK UP FOR RETAIL'!$D$5</f>
        <v>85.86</v>
      </c>
      <c r="L15" s="73">
        <f>('[1]KENSINGTON LEAN TO'!BC15*'[1]MARK UP FOR RETAIL'!$D$11)*'[1]MARK UP FOR RETAIL'!$D$5</f>
        <v>95.58</v>
      </c>
      <c r="M15" s="73">
        <f>('[1]KENSINGTON LEAN TO'!BD15*'[1]MARK UP FOR RETAIL'!$D$11)*'[1]MARK UP FOR RETAIL'!$D$5</f>
        <v>22.680000000000003</v>
      </c>
      <c r="N15" s="73">
        <f>('[1]KENSINGTON LEAN TO'!BE15*'[1]MARK UP FOR RETAIL'!$D$11)*'[1]MARK UP FOR RETAIL'!$D$5</f>
        <v>25.92</v>
      </c>
    </row>
    <row r="16" spans="1:14" ht="15.75" x14ac:dyDescent="0.25">
      <c r="A16" s="83" t="s">
        <v>27</v>
      </c>
      <c r="B16" s="84"/>
      <c r="C16" s="85"/>
      <c r="D16" s="86">
        <f>(('[1]KENSINGTON LEAN TO'!AU16*'[1]MARK UP FOR RETAIL'!$D$9)*'[1]MARK UP FOR RETAIL'!$D$11)*'[1]MARK UP FOR RETAIL'!$D$5</f>
        <v>-42.120000000000005</v>
      </c>
      <c r="E16" s="86">
        <f>(('[1]KENSINGTON LEAN TO'!AV16*'[1]MARK UP FOR RETAIL'!$D$9)*'[1]MARK UP FOR RETAIL'!$D$11)*'[1]MARK UP FOR RETAIL'!$D$5</f>
        <v>-129.60000000000002</v>
      </c>
      <c r="F16" s="86">
        <f>(('[1]KENSINGTON LEAN TO'!AW16*'[1]MARK UP FOR RETAIL'!$D$9)*'[1]MARK UP FOR RETAIL'!$D$11)*'[1]MARK UP FOR RETAIL'!$D$5</f>
        <v>-137.70000000000002</v>
      </c>
      <c r="G16" s="89">
        <f>(('[1]KENSINGTON LEAN TO'!AX16*'[1]MARK UP FOR RETAIL'!$D$9)*'[1]MARK UP FOR RETAIL'!$D$11)*'[1]MARK UP FOR RETAIL'!$D$5</f>
        <v>-17.82</v>
      </c>
      <c r="H16" s="89">
        <f>(('[1]KENSINGTON LEAN TO'!AY16*'[1]MARK UP FOR RETAIL'!$D$10)*'[1]MARK UP FOR RETAIL'!$D$11)*'[1]MARK UP FOR RETAIL'!$D$7</f>
        <v>-14.58</v>
      </c>
      <c r="I16" s="89"/>
      <c r="J16" s="205"/>
      <c r="K16" s="89">
        <f>('[1]KENSINGTON LEAN TO'!BB16*'[1]MARK UP FOR RETAIL'!$D$11)*'[1]MARK UP FOR RETAIL'!$D$5</f>
        <v>-27.54</v>
      </c>
      <c r="L16" s="89">
        <f>('[1]KENSINGTON LEAN TO'!BC16*'[1]MARK UP FOR RETAIL'!$D$11)*'[1]MARK UP FOR RETAIL'!$D$5</f>
        <v>-30.780000000000005</v>
      </c>
      <c r="M16" s="89">
        <f>('[1]KENSINGTON LEAN TO'!BD16*'[1]MARK UP FOR RETAIL'!$D$11)*'[1]MARK UP FOR RETAIL'!$D$5</f>
        <v>-14.58</v>
      </c>
      <c r="N16" s="89">
        <f>('[1]KENSINGTON LEAN TO'!BE16*'[1]MARK UP FOR RETAIL'!$D$11)*'[1]MARK UP FOR RETAIL'!$D$5</f>
        <v>-16.200000000000003</v>
      </c>
    </row>
    <row r="17" spans="1:14" ht="20.25" x14ac:dyDescent="0.25">
      <c r="A17" s="720"/>
      <c r="B17" s="720"/>
      <c r="C17" s="720"/>
      <c r="D17" s="53"/>
      <c r="E17" s="53"/>
      <c r="F17" s="53"/>
      <c r="G17" s="53"/>
      <c r="H17" s="53"/>
      <c r="I17" s="53"/>
      <c r="J17" s="53"/>
      <c r="K17" s="53"/>
      <c r="L17" s="49"/>
      <c r="M17" s="49"/>
      <c r="N17" s="49"/>
    </row>
    <row r="18" spans="1:14" ht="20.25" x14ac:dyDescent="0.25">
      <c r="A18" s="721"/>
      <c r="B18" s="721"/>
      <c r="C18" s="721"/>
      <c r="D18" s="53"/>
      <c r="E18" s="53"/>
      <c r="F18" s="53"/>
      <c r="G18" s="53"/>
      <c r="H18" s="53"/>
      <c r="I18" s="53"/>
      <c r="J18" s="53"/>
      <c r="K18" s="53"/>
      <c r="L18" s="49"/>
      <c r="M18" s="49"/>
      <c r="N18" s="49"/>
    </row>
    <row r="19" spans="1:14" ht="45.75" x14ac:dyDescent="0.25">
      <c r="A19" s="712" t="s">
        <v>314</v>
      </c>
      <c r="B19" s="713"/>
      <c r="C19" s="713"/>
      <c r="D19" s="713"/>
      <c r="E19" s="713"/>
      <c r="F19" s="713"/>
      <c r="G19" s="713"/>
      <c r="H19" s="713"/>
      <c r="I19" s="713"/>
      <c r="J19" s="713"/>
      <c r="K19" s="713"/>
      <c r="L19" s="713"/>
      <c r="M19" s="713"/>
      <c r="N19" s="714"/>
    </row>
    <row r="20" spans="1:14" x14ac:dyDescent="0.25">
      <c r="A20" s="715" t="s">
        <v>220</v>
      </c>
      <c r="B20" s="716"/>
      <c r="C20" s="716"/>
      <c r="D20" s="53"/>
      <c r="E20" s="53"/>
      <c r="F20" s="53"/>
      <c r="G20" s="53"/>
      <c r="H20" s="53"/>
      <c r="I20" s="53"/>
      <c r="J20" s="53"/>
      <c r="K20" s="410" t="s">
        <v>42</v>
      </c>
      <c r="L20" s="410"/>
      <c r="M20" s="410"/>
      <c r="N20" s="410"/>
    </row>
    <row r="21" spans="1:14" ht="15" customHeight="1" x14ac:dyDescent="0.25">
      <c r="A21" s="716"/>
      <c r="B21" s="716"/>
      <c r="C21" s="716"/>
      <c r="D21" s="53"/>
      <c r="E21" s="53"/>
      <c r="F21" s="53"/>
      <c r="G21" s="53"/>
      <c r="H21" s="53"/>
      <c r="I21" s="53"/>
      <c r="J21" s="53"/>
      <c r="K21" s="234"/>
      <c r="L21" s="234"/>
      <c r="M21" s="234"/>
      <c r="N21" s="234"/>
    </row>
    <row r="22" spans="1:14" ht="15" customHeight="1" x14ac:dyDescent="0.25">
      <c r="A22" s="718"/>
      <c r="B22" s="718"/>
      <c r="C22" s="718"/>
      <c r="D22" s="634" t="s">
        <v>281</v>
      </c>
      <c r="E22" s="635"/>
      <c r="F22" s="636"/>
      <c r="G22" s="637"/>
      <c r="H22" s="722"/>
      <c r="I22" s="722"/>
      <c r="J22" s="53"/>
      <c r="K22" s="291" t="s">
        <v>222</v>
      </c>
      <c r="L22" s="292"/>
      <c r="M22" s="291" t="s">
        <v>223</v>
      </c>
      <c r="N22" s="292"/>
    </row>
    <row r="23" spans="1:14" ht="18" customHeight="1" x14ac:dyDescent="0.25">
      <c r="A23" s="641" t="s">
        <v>43</v>
      </c>
      <c r="B23" s="63" t="s">
        <v>5</v>
      </c>
      <c r="C23" s="63" t="s">
        <v>52</v>
      </c>
      <c r="D23" s="63" t="s">
        <v>7</v>
      </c>
      <c r="E23" s="63" t="s">
        <v>8</v>
      </c>
      <c r="F23" s="63" t="s">
        <v>9</v>
      </c>
      <c r="G23" s="63" t="s">
        <v>282</v>
      </c>
      <c r="H23" s="63" t="s">
        <v>10</v>
      </c>
      <c r="I23" s="64" t="s">
        <v>47</v>
      </c>
      <c r="J23" s="202"/>
      <c r="K23" s="680" t="s">
        <v>12</v>
      </c>
      <c r="L23" s="680" t="s">
        <v>13</v>
      </c>
      <c r="M23" s="680" t="s">
        <v>12</v>
      </c>
      <c r="N23" s="680" t="s">
        <v>13</v>
      </c>
    </row>
    <row r="24" spans="1:14" ht="15.75" x14ac:dyDescent="0.25">
      <c r="A24" s="67" t="s">
        <v>315</v>
      </c>
      <c r="B24" s="182">
        <v>1</v>
      </c>
      <c r="C24" s="182">
        <v>1</v>
      </c>
      <c r="D24" s="73">
        <f>((('[1]KENSINGTON LEAN TO'!AU24*'[1]MARK UP FOR RETAIL'!$D$9)*'[1]MARK UP FOR RETAIL'!$D$11)*'[1]MARK UP FOR RETAIL'!$D$5)+'[1]MARK UP FOR RETAIL'!$G$5</f>
        <v>649.62</v>
      </c>
      <c r="E24" s="73">
        <f>((('[1]KENSINGTON LEAN TO'!AV24*'[1]MARK UP FOR RETAIL'!$D$9)*'[1]MARK UP FOR RETAIL'!$D$11)*'[1]MARK UP FOR RETAIL'!$D$5)+'[1]MARK UP FOR RETAIL'!$G$5</f>
        <v>1223.1000000000001</v>
      </c>
      <c r="F24" s="73">
        <f>((('[1]KENSINGTON LEAN TO'!AW24*'[1]MARK UP FOR RETAIL'!$D$9)*'[1]MARK UP FOR RETAIL'!$D$11)*'[1]MARK UP FOR RETAIL'!$D$5)+'[1]MARK UP FOR RETAIL'!$G$5</f>
        <v>1307.3400000000001</v>
      </c>
      <c r="G24" s="73">
        <f>(('[1]KENSINGTON LEAN TO'!AX24*'[1]MARK UP FOR RETAIL'!$D$9)*'[1]MARK UP FOR RETAIL'!$D$11)*'[1]MARK UP FOR RETAIL'!$D$5</f>
        <v>100.44</v>
      </c>
      <c r="H24" s="73">
        <f>(('[1]KENSINGTON LEAN TO'!AY24*'[1]MARK UP FOR RETAIL'!$D$10)*'[1]MARK UP FOR RETAIL'!$D$11)*'[1]MARK UP FOR RETAIL'!$D$7</f>
        <v>124.74</v>
      </c>
      <c r="I24" s="73">
        <f>('[1]KENSINGTON LEAN TO'!AZ24*'[1]MARK UP FOR RETAIL'!$D$11)*'[1]MARK UP FOR RETAIL'!$D$5</f>
        <v>255.96</v>
      </c>
      <c r="J24" s="204"/>
      <c r="K24" s="73">
        <f>('[1]KENSINGTON LEAN TO'!BB24*'[1]MARK UP FOR RETAIL'!$D$11)*'[1]MARK UP FOR RETAIL'!$D$5</f>
        <v>315.90000000000003</v>
      </c>
      <c r="L24" s="73">
        <f>('[1]KENSINGTON LEAN TO'!BC24*'[1]MARK UP FOR RETAIL'!$D$11)*'[1]MARK UP FOR RETAIL'!$D$5</f>
        <v>353.15999999999997</v>
      </c>
      <c r="M24" s="73">
        <f>('[1]KENSINGTON LEAN TO'!BD24*'[1]MARK UP FOR RETAIL'!$D$11)*'[1]MARK UP FOR RETAIL'!$D$5</f>
        <v>81</v>
      </c>
      <c r="N24" s="73">
        <f>('[1]KENSINGTON LEAN TO'!BE24*'[1]MARK UP FOR RETAIL'!$D$11)*'[1]MARK UP FOR RETAIL'!$D$5</f>
        <v>89.100000000000009</v>
      </c>
    </row>
    <row r="25" spans="1:14" ht="15.75" x14ac:dyDescent="0.25">
      <c r="A25" s="67" t="s">
        <v>316</v>
      </c>
      <c r="B25" s="182">
        <v>1</v>
      </c>
      <c r="C25" s="182">
        <v>1</v>
      </c>
      <c r="D25" s="73">
        <f>((('[1]KENSINGTON LEAN TO'!AU25*'[1]MARK UP FOR RETAIL'!$D$9)*'[1]MARK UP FOR RETAIL'!$D$11)*'[1]MARK UP FOR RETAIL'!$D$5)+'[1]MARK UP FOR RETAIL'!$G$5</f>
        <v>750.06000000000006</v>
      </c>
      <c r="E25" s="73">
        <f>((('[1]KENSINGTON LEAN TO'!AV25*'[1]MARK UP FOR RETAIL'!$D$9)*'[1]MARK UP FOR RETAIL'!$D$11)*'[1]MARK UP FOR RETAIL'!$D$5)+'[1]MARK UP FOR RETAIL'!$G$5</f>
        <v>1407.78</v>
      </c>
      <c r="F25" s="73">
        <f>((('[1]KENSINGTON LEAN TO'!AW25*'[1]MARK UP FOR RETAIL'!$D$9)*'[1]MARK UP FOR RETAIL'!$D$11)*'[1]MARK UP FOR RETAIL'!$D$5)+'[1]MARK UP FOR RETAIL'!$G$5</f>
        <v>1504.98</v>
      </c>
      <c r="G25" s="73">
        <f>(('[1]KENSINGTON LEAN TO'!AX25*'[1]MARK UP FOR RETAIL'!$D$9)*'[1]MARK UP FOR RETAIL'!$D$11)*'[1]MARK UP FOR RETAIL'!$D$5</f>
        <v>113.4</v>
      </c>
      <c r="H25" s="73">
        <f>(('[1]KENSINGTON LEAN TO'!AY25*'[1]MARK UP FOR RETAIL'!$D$10)*'[1]MARK UP FOR RETAIL'!$D$11)*'[1]MARK UP FOR RETAIL'!$D$7</f>
        <v>137.70000000000002</v>
      </c>
      <c r="I25" s="73">
        <f>('[1]KENSINGTON LEAN TO'!AZ25*'[1]MARK UP FOR RETAIL'!$D$11)*'[1]MARK UP FOR RETAIL'!$D$5</f>
        <v>286.74</v>
      </c>
      <c r="J25" s="204"/>
      <c r="K25" s="73">
        <f>('[1]KENSINGTON LEAN TO'!BB25*'[1]MARK UP FOR RETAIL'!$D$11)*'[1]MARK UP FOR RETAIL'!$D$5</f>
        <v>354.78000000000003</v>
      </c>
      <c r="L25" s="73">
        <f>('[1]KENSINGTON LEAN TO'!BC25*'[1]MARK UP FOR RETAIL'!$D$11)*'[1]MARK UP FOR RETAIL'!$D$5</f>
        <v>393.65999999999997</v>
      </c>
      <c r="M25" s="73">
        <f>('[1]KENSINGTON LEAN TO'!BD25*'[1]MARK UP FOR RETAIL'!$D$11)*'[1]MARK UP FOR RETAIL'!$D$5</f>
        <v>89.100000000000009</v>
      </c>
      <c r="N25" s="73">
        <f>('[1]KENSINGTON LEAN TO'!BE25*'[1]MARK UP FOR RETAIL'!$D$11)*'[1]MARK UP FOR RETAIL'!$D$5</f>
        <v>98.820000000000007</v>
      </c>
    </row>
    <row r="26" spans="1:14" ht="15.75" x14ac:dyDescent="0.25">
      <c r="A26" s="67" t="s">
        <v>317</v>
      </c>
      <c r="B26" s="182">
        <v>1</v>
      </c>
      <c r="C26" s="182">
        <v>1</v>
      </c>
      <c r="D26" s="73">
        <f>((('[1]KENSINGTON LEAN TO'!AU26*'[1]MARK UP FOR RETAIL'!$D$9)*'[1]MARK UP FOR RETAIL'!$D$11)*'[1]MARK UP FOR RETAIL'!$D$5)+'[1]MARK UP FOR RETAIL'!$G$5</f>
        <v>865.08</v>
      </c>
      <c r="E26" s="73">
        <f>((('[1]KENSINGTON LEAN TO'!AV26*'[1]MARK UP FOR RETAIL'!$D$9)*'[1]MARK UP FOR RETAIL'!$D$11)*'[1]MARK UP FOR RETAIL'!$D$5)+'[1]MARK UP FOR RETAIL'!$G$5</f>
        <v>1597.3200000000002</v>
      </c>
      <c r="F26" s="73">
        <f>((('[1]KENSINGTON LEAN TO'!AW26*'[1]MARK UP FOR RETAIL'!$D$9)*'[1]MARK UP FOR RETAIL'!$D$11)*'[1]MARK UP FOR RETAIL'!$D$5)+'[1]MARK UP FOR RETAIL'!$G$5</f>
        <v>1702.6200000000001</v>
      </c>
      <c r="G26" s="73">
        <f>(('[1]KENSINGTON LEAN TO'!AX26*'[1]MARK UP FOR RETAIL'!$D$9)*'[1]MARK UP FOR RETAIL'!$D$11)*'[1]MARK UP FOR RETAIL'!$D$5</f>
        <v>123.12000000000002</v>
      </c>
      <c r="H26" s="73">
        <f>(('[1]KENSINGTON LEAN TO'!AY26*'[1]MARK UP FOR RETAIL'!$D$10)*'[1]MARK UP FOR RETAIL'!$D$11)*'[1]MARK UP FOR RETAIL'!$D$7</f>
        <v>152.28</v>
      </c>
      <c r="I26" s="73">
        <f>('[1]KENSINGTON LEAN TO'!AZ26*'[1]MARK UP FOR RETAIL'!$D$11)*'[1]MARK UP FOR RETAIL'!$D$5</f>
        <v>317.52</v>
      </c>
      <c r="J26" s="204"/>
      <c r="K26" s="73">
        <f>('[1]KENSINGTON LEAN TO'!BB26*'[1]MARK UP FOR RETAIL'!$D$11)*'[1]MARK UP FOR RETAIL'!$D$5</f>
        <v>392.04</v>
      </c>
      <c r="L26" s="73">
        <f>('[1]KENSINGTON LEAN TO'!BC26*'[1]MARK UP FOR RETAIL'!$D$11)*'[1]MARK UP FOR RETAIL'!$D$5</f>
        <v>434.15999999999997</v>
      </c>
      <c r="M26" s="73">
        <f>('[1]KENSINGTON LEAN TO'!BD26*'[1]MARK UP FOR RETAIL'!$D$11)*'[1]MARK UP FOR RETAIL'!$D$5</f>
        <v>100.44</v>
      </c>
      <c r="N26" s="73">
        <f>('[1]KENSINGTON LEAN TO'!BE26*'[1]MARK UP FOR RETAIL'!$D$11)*'[1]MARK UP FOR RETAIL'!$D$5</f>
        <v>113.4</v>
      </c>
    </row>
    <row r="27" spans="1:14" ht="15.75" x14ac:dyDescent="0.25">
      <c r="A27" s="67" t="s">
        <v>318</v>
      </c>
      <c r="B27" s="182">
        <v>1</v>
      </c>
      <c r="C27" s="182">
        <v>1</v>
      </c>
      <c r="D27" s="73">
        <f>((('[1]KENSINGTON LEAN TO'!AU27*'[1]MARK UP FOR RETAIL'!$D$9)*'[1]MARK UP FOR RETAIL'!$D$11)*'[1]MARK UP FOR RETAIL'!$D$5)+'[1]MARK UP FOR RETAIL'!$G$5</f>
        <v>989.81999999999994</v>
      </c>
      <c r="E27" s="73">
        <f>((('[1]KENSINGTON LEAN TO'!AV27*'[1]MARK UP FOR RETAIL'!$D$9)*'[1]MARK UP FOR RETAIL'!$D$11)*'[1]MARK UP FOR RETAIL'!$D$5)+'[1]MARK UP FOR RETAIL'!$G$5</f>
        <v>1801.4399999999998</v>
      </c>
      <c r="F27" s="73">
        <f>((('[1]KENSINGTON LEAN TO'!AW27*'[1]MARK UP FOR RETAIL'!$D$9)*'[1]MARK UP FOR RETAIL'!$D$11)*'[1]MARK UP FOR RETAIL'!$D$5)+'[1]MARK UP FOR RETAIL'!$G$5</f>
        <v>1922.94</v>
      </c>
      <c r="G27" s="73">
        <f>(('[1]KENSINGTON LEAN TO'!AX27*'[1]MARK UP FOR RETAIL'!$D$9)*'[1]MARK UP FOR RETAIL'!$D$11)*'[1]MARK UP FOR RETAIL'!$D$5</f>
        <v>132.84</v>
      </c>
      <c r="H27" s="73">
        <f>(('[1]KENSINGTON LEAN TO'!AY27*'[1]MARK UP FOR RETAIL'!$D$10)*'[1]MARK UP FOR RETAIL'!$D$11)*'[1]MARK UP FOR RETAIL'!$D$7</f>
        <v>163.62</v>
      </c>
      <c r="I27" s="73">
        <f>('[1]KENSINGTON LEAN TO'!AZ27*'[1]MARK UP FOR RETAIL'!$D$11)*'[1]MARK UP FOR RETAIL'!$D$5</f>
        <v>353.15999999999997</v>
      </c>
      <c r="J27" s="204"/>
      <c r="K27" s="73">
        <f>('[1]KENSINGTON LEAN TO'!BB27*'[1]MARK UP FOR RETAIL'!$D$11)*'[1]MARK UP FOR RETAIL'!$D$5</f>
        <v>429.3</v>
      </c>
      <c r="L27" s="73">
        <f>('[1]KENSINGTON LEAN TO'!BC27*'[1]MARK UP FOR RETAIL'!$D$11)*'[1]MARK UP FOR RETAIL'!$D$5</f>
        <v>473.04</v>
      </c>
      <c r="M27" s="73">
        <f>('[1]KENSINGTON LEAN TO'!BD27*'[1]MARK UP FOR RETAIL'!$D$11)*'[1]MARK UP FOR RETAIL'!$D$5</f>
        <v>105.30000000000001</v>
      </c>
      <c r="N27" s="73">
        <f>('[1]KENSINGTON LEAN TO'!BE27*'[1]MARK UP FOR RETAIL'!$D$11)*'[1]MARK UP FOR RETAIL'!$D$5</f>
        <v>118.26</v>
      </c>
    </row>
    <row r="28" spans="1:14" ht="15.75" x14ac:dyDescent="0.25">
      <c r="A28" s="67" t="s">
        <v>319</v>
      </c>
      <c r="B28" s="182">
        <v>2</v>
      </c>
      <c r="C28" s="182">
        <v>1</v>
      </c>
      <c r="D28" s="73">
        <f>((('[1]KENSINGTON LEAN TO'!AU28*'[1]MARK UP FOR RETAIL'!$D$9)*'[1]MARK UP FOR RETAIL'!$D$11)*'[1]MARK UP FOR RETAIL'!$D$5)+'[1]MARK UP FOR RETAIL'!$G$5</f>
        <v>1169.6400000000001</v>
      </c>
      <c r="E28" s="73">
        <f>((('[1]KENSINGTON LEAN TO'!AV28*'[1]MARK UP FOR RETAIL'!$D$9)*'[1]MARK UP FOR RETAIL'!$D$11)*'[1]MARK UP FOR RETAIL'!$D$5)+'[1]MARK UP FOR RETAIL'!$G$5</f>
        <v>2042.8200000000002</v>
      </c>
      <c r="F28" s="73">
        <f>((('[1]KENSINGTON LEAN TO'!AW28*'[1]MARK UP FOR RETAIL'!$D$9)*'[1]MARK UP FOR RETAIL'!$D$11)*'[1]MARK UP FOR RETAIL'!$D$5)+'[1]MARK UP FOR RETAIL'!$G$5</f>
        <v>2177.2800000000002</v>
      </c>
      <c r="G28" s="73">
        <f>(('[1]KENSINGTON LEAN TO'!AX28*'[1]MARK UP FOR RETAIL'!$D$9)*'[1]MARK UP FOR RETAIL'!$D$11)*'[1]MARK UP FOR RETAIL'!$D$5</f>
        <v>149.04</v>
      </c>
      <c r="H28" s="73">
        <f>(('[1]KENSINGTON LEAN TO'!AY28*'[1]MARK UP FOR RETAIL'!$D$10)*'[1]MARK UP FOR RETAIL'!$D$11)*'[1]MARK UP FOR RETAIL'!$D$7</f>
        <v>176.57999999999998</v>
      </c>
      <c r="I28" s="73">
        <f>('[1]KENSINGTON LEAN TO'!AZ28*'[1]MARK UP FOR RETAIL'!$D$11)*'[1]MARK UP FOR RETAIL'!$D$5</f>
        <v>383.94</v>
      </c>
      <c r="J28" s="204"/>
      <c r="K28" s="73">
        <f>('[1]KENSINGTON LEAN TO'!BB28*'[1]MARK UP FOR RETAIL'!$D$11)*'[1]MARK UP FOR RETAIL'!$D$5</f>
        <v>503.82</v>
      </c>
      <c r="L28" s="73">
        <f>('[1]KENSINGTON LEAN TO'!BC28*'[1]MARK UP FOR RETAIL'!$D$11)*'[1]MARK UP FOR RETAIL'!$D$5</f>
        <v>562.14</v>
      </c>
      <c r="M28" s="73">
        <f>('[1]KENSINGTON LEAN TO'!BD28*'[1]MARK UP FOR RETAIL'!$D$11)*'[1]MARK UP FOR RETAIL'!$D$5</f>
        <v>115.02000000000001</v>
      </c>
      <c r="N28" s="73">
        <f>('[1]KENSINGTON LEAN TO'!BE28*'[1]MARK UP FOR RETAIL'!$D$11)*'[1]MARK UP FOR RETAIL'!$D$5</f>
        <v>129.60000000000002</v>
      </c>
    </row>
    <row r="29" spans="1:14" ht="15.75" x14ac:dyDescent="0.25">
      <c r="A29" s="67" t="s">
        <v>320</v>
      </c>
      <c r="B29" s="182">
        <v>2</v>
      </c>
      <c r="C29" s="182">
        <v>1</v>
      </c>
      <c r="D29" s="73">
        <f>((('[1]KENSINGTON LEAN TO'!AU29*'[1]MARK UP FOR RETAIL'!$D$9)*'[1]MARK UP FOR RETAIL'!$D$11)*'[1]MARK UP FOR RETAIL'!$D$5)+'[1]MARK UP FOR RETAIL'!$G$5</f>
        <v>1313.82</v>
      </c>
      <c r="E29" s="73">
        <f>((('[1]KENSINGTON LEAN TO'!AV29*'[1]MARK UP FOR RETAIL'!$D$9)*'[1]MARK UP FOR RETAIL'!$D$11)*'[1]MARK UP FOR RETAIL'!$D$5)+'[1]MARK UP FOR RETAIL'!$G$5</f>
        <v>2256.66</v>
      </c>
      <c r="F29" s="73">
        <f>((('[1]KENSINGTON LEAN TO'!AW29*'[1]MARK UP FOR RETAIL'!$D$9)*'[1]MARK UP FOR RETAIL'!$D$11)*'[1]MARK UP FOR RETAIL'!$D$5)+'[1]MARK UP FOR RETAIL'!$G$5</f>
        <v>2402.46</v>
      </c>
      <c r="G29" s="73">
        <f>(('[1]KENSINGTON LEAN TO'!AX29*'[1]MARK UP FOR RETAIL'!$D$9)*'[1]MARK UP FOR RETAIL'!$D$11)*'[1]MARK UP FOR RETAIL'!$D$5</f>
        <v>162</v>
      </c>
      <c r="H29" s="73">
        <f>(('[1]KENSINGTON LEAN TO'!AY29*'[1]MARK UP FOR RETAIL'!$D$10)*'[1]MARK UP FOR RETAIL'!$D$11)*'[1]MARK UP FOR RETAIL'!$D$7</f>
        <v>189.54000000000002</v>
      </c>
      <c r="I29" s="73">
        <f>('[1]KENSINGTON LEAN TO'!AZ29*'[1]MARK UP FOR RETAIL'!$D$11)*'[1]MARK UP FOR RETAIL'!$D$5</f>
        <v>413.1</v>
      </c>
      <c r="J29" s="204"/>
      <c r="K29" s="73">
        <f>('[1]KENSINGTON LEAN TO'!BB29*'[1]MARK UP FOR RETAIL'!$D$11)*'[1]MARK UP FOR RETAIL'!$D$5</f>
        <v>542.70000000000005</v>
      </c>
      <c r="L29" s="73">
        <f>('[1]KENSINGTON LEAN TO'!BC29*'[1]MARK UP FOR RETAIL'!$D$11)*'[1]MARK UP FOR RETAIL'!$D$5</f>
        <v>602.64</v>
      </c>
      <c r="M29" s="73">
        <f>('[1]KENSINGTON LEAN TO'!BD29*'[1]MARK UP FOR RETAIL'!$D$11)*'[1]MARK UP FOR RETAIL'!$D$5</f>
        <v>123.12000000000002</v>
      </c>
      <c r="N29" s="73">
        <f>('[1]KENSINGTON LEAN TO'!BE29*'[1]MARK UP FOR RETAIL'!$D$11)*'[1]MARK UP FOR RETAIL'!$D$5</f>
        <v>137.70000000000002</v>
      </c>
    </row>
    <row r="30" spans="1:14" ht="15.75" x14ac:dyDescent="0.25">
      <c r="A30" s="67" t="s">
        <v>321</v>
      </c>
      <c r="B30" s="182">
        <v>3</v>
      </c>
      <c r="C30" s="182">
        <v>1</v>
      </c>
      <c r="D30" s="73">
        <f>((('[1]KENSINGTON LEAN TO'!AU30*'[1]MARK UP FOR RETAIL'!$D$9)*'[1]MARK UP FOR RETAIL'!$D$11)*'[1]MARK UP FOR RETAIL'!$D$5)+'[1]MARK UP FOR RETAIL'!$G$5</f>
        <v>1508.2200000000003</v>
      </c>
      <c r="E30" s="73">
        <f>((('[1]KENSINGTON LEAN TO'!AV30*'[1]MARK UP FOR RETAIL'!$D$9)*'[1]MARK UP FOR RETAIL'!$D$11)*'[1]MARK UP FOR RETAIL'!$D$5)+'[1]MARK UP FOR RETAIL'!$G$5</f>
        <v>2528.8199999999997</v>
      </c>
      <c r="F30" s="73">
        <f>((('[1]KENSINGTON LEAN TO'!AW30*'[1]MARK UP FOR RETAIL'!$D$9)*'[1]MARK UP FOR RETAIL'!$D$11)*'[1]MARK UP FOR RETAIL'!$D$5)+'[1]MARK UP FOR RETAIL'!$G$5</f>
        <v>2690.8199999999997</v>
      </c>
      <c r="G30" s="73">
        <f>(('[1]KENSINGTON LEAN TO'!AX30*'[1]MARK UP FOR RETAIL'!$D$9)*'[1]MARK UP FOR RETAIL'!$D$11)*'[1]MARK UP FOR RETAIL'!$D$5</f>
        <v>176.57999999999998</v>
      </c>
      <c r="H30" s="73">
        <f>(('[1]KENSINGTON LEAN TO'!AY30*'[1]MARK UP FOR RETAIL'!$D$10)*'[1]MARK UP FOR RETAIL'!$D$11)*'[1]MARK UP FOR RETAIL'!$D$7</f>
        <v>199.26000000000002</v>
      </c>
      <c r="I30" s="73">
        <f>('[1]KENSINGTON LEAN TO'!AZ30*'[1]MARK UP FOR RETAIL'!$D$11)*'[1]MARK UP FOR RETAIL'!$D$5</f>
        <v>447.12</v>
      </c>
      <c r="J30" s="204"/>
      <c r="K30" s="73">
        <f>('[1]KENSINGTON LEAN TO'!BB30*'[1]MARK UP FOR RETAIL'!$D$11)*'[1]MARK UP FOR RETAIL'!$D$5</f>
        <v>618.84</v>
      </c>
      <c r="L30" s="73">
        <f>('[1]KENSINGTON LEAN TO'!BC30*'[1]MARK UP FOR RETAIL'!$D$11)*'[1]MARK UP FOR RETAIL'!$D$5</f>
        <v>688.5</v>
      </c>
      <c r="M30" s="73">
        <f>('[1]KENSINGTON LEAN TO'!BD30*'[1]MARK UP FOR RETAIL'!$D$11)*'[1]MARK UP FOR RETAIL'!$D$5</f>
        <v>131.22</v>
      </c>
      <c r="N30" s="73">
        <f>('[1]KENSINGTON LEAN TO'!BE30*'[1]MARK UP FOR RETAIL'!$D$11)*'[1]MARK UP FOR RETAIL'!$D$5</f>
        <v>144.18</v>
      </c>
    </row>
    <row r="31" spans="1:14" ht="15.75" x14ac:dyDescent="0.25">
      <c r="A31" s="67" t="s">
        <v>322</v>
      </c>
      <c r="B31" s="182">
        <v>3</v>
      </c>
      <c r="C31" s="182">
        <v>1</v>
      </c>
      <c r="D31" s="73">
        <f>((('[1]KENSINGTON LEAN TO'!AU31*'[1]MARK UP FOR RETAIL'!$D$9)*'[1]MARK UP FOR RETAIL'!$D$11)*'[1]MARK UP FOR RETAIL'!$D$5)+'[1]MARK UP FOR RETAIL'!$G$5</f>
        <v>1665.36</v>
      </c>
      <c r="E31" s="73">
        <f>((('[1]KENSINGTON LEAN TO'!AV31*'[1]MARK UP FOR RETAIL'!$D$9)*'[1]MARK UP FOR RETAIL'!$D$11)*'[1]MARK UP FOR RETAIL'!$D$5)+'[1]MARK UP FOR RETAIL'!$G$5</f>
        <v>2872.26</v>
      </c>
      <c r="F31" s="73">
        <f>((('[1]KENSINGTON LEAN TO'!AW31*'[1]MARK UP FOR RETAIL'!$D$9)*'[1]MARK UP FOR RETAIL'!$D$11)*'[1]MARK UP FOR RETAIL'!$D$5)+'[1]MARK UP FOR RETAIL'!$G$5</f>
        <v>3056.9400000000005</v>
      </c>
      <c r="G31" s="73">
        <f>(('[1]KENSINGTON LEAN TO'!AX31*'[1]MARK UP FOR RETAIL'!$D$9)*'[1]MARK UP FOR RETAIL'!$D$11)*'[1]MARK UP FOR RETAIL'!$D$5</f>
        <v>199.26000000000002</v>
      </c>
      <c r="H31" s="73">
        <f>(('[1]KENSINGTON LEAN TO'!AY31*'[1]MARK UP FOR RETAIL'!$D$10)*'[1]MARK UP FOR RETAIL'!$D$11)*'[1]MARK UP FOR RETAIL'!$D$7</f>
        <v>210.60000000000002</v>
      </c>
      <c r="I31" s="73">
        <f>('[1]KENSINGTON LEAN TO'!AZ31*'[1]MARK UP FOR RETAIL'!$D$11)*'[1]MARK UP FOR RETAIL'!$D$5</f>
        <v>476.28000000000003</v>
      </c>
      <c r="J31" s="204"/>
      <c r="K31" s="73">
        <f>('[1]KENSINGTON LEAN TO'!BB31*'[1]MARK UP FOR RETAIL'!$D$11)*'[1]MARK UP FOR RETAIL'!$D$5</f>
        <v>654.48</v>
      </c>
      <c r="L31" s="73">
        <f>('[1]KENSINGTON LEAN TO'!BC31*'[1]MARK UP FOR RETAIL'!$D$11)*'[1]MARK UP FOR RETAIL'!$D$5</f>
        <v>729</v>
      </c>
      <c r="M31" s="73">
        <f>('[1]KENSINGTON LEAN TO'!BD31*'[1]MARK UP FOR RETAIL'!$D$11)*'[1]MARK UP FOR RETAIL'!$D$5</f>
        <v>139.32000000000002</v>
      </c>
      <c r="N31" s="73">
        <f>('[1]KENSINGTON LEAN TO'!BE31*'[1]MARK UP FOR RETAIL'!$D$11)*'[1]MARK UP FOR RETAIL'!$D$5</f>
        <v>153.9</v>
      </c>
    </row>
    <row r="32" spans="1:14" ht="15.75" x14ac:dyDescent="0.25">
      <c r="A32" s="279" t="s">
        <v>312</v>
      </c>
      <c r="B32" s="279"/>
      <c r="C32" s="279"/>
      <c r="D32" s="274">
        <f>(('[1]KENSINGTON LEAN TO'!AU32*'[1]MARK UP FOR RETAIL'!$D$10)*'[1]MARK UP FOR RETAIL'!$D$11)*'[1]MARK UP FOR RETAIL'!$D$5</f>
        <v>103.68</v>
      </c>
      <c r="E32" s="278"/>
      <c r="F32" s="275"/>
      <c r="G32" s="73" t="s">
        <v>25</v>
      </c>
      <c r="H32" s="73">
        <f>(('[1]KENSINGTON LEAN TO'!AY32*'[1]MARK UP FOR RETAIL'!$D$10)*'[1]MARK UP FOR RETAIL'!$D$11)*'[1]MARK UP FOR RETAIL'!$D$7</f>
        <v>24.3</v>
      </c>
      <c r="I32" s="73" t="s">
        <v>25</v>
      </c>
      <c r="J32" s="204"/>
      <c r="K32" s="73">
        <f>('[1]KENSINGTON LEAN TO'!BB32*'[1]MARK UP FOR RETAIL'!$D$11)*'[1]MARK UP FOR RETAIL'!$D$5</f>
        <v>45.360000000000007</v>
      </c>
      <c r="L32" s="73">
        <f>('[1]KENSINGTON LEAN TO'!BC32*'[1]MARK UP FOR RETAIL'!$D$11)*'[1]MARK UP FOR RETAIL'!$D$5</f>
        <v>51.84</v>
      </c>
      <c r="M32" s="73" t="s">
        <v>25</v>
      </c>
      <c r="N32" s="73" t="s">
        <v>25</v>
      </c>
    </row>
    <row r="33" spans="1:14" ht="30" customHeight="1" x14ac:dyDescent="0.25">
      <c r="A33" s="279" t="s">
        <v>313</v>
      </c>
      <c r="B33" s="279"/>
      <c r="C33" s="279"/>
      <c r="D33" s="73">
        <f>(('[1]KENSINGTON LEAN TO'!AU33*'[1]MARK UP FOR RETAIL'!$D$9)*'[1]MARK UP FOR RETAIL'!$D$11)*'[1]MARK UP FOR RETAIL'!$D$5</f>
        <v>220.32</v>
      </c>
      <c r="E33" s="73">
        <f>(('[1]KENSINGTON LEAN TO'!AV33*'[1]MARK UP FOR RETAIL'!$D$9)*'[1]MARK UP FOR RETAIL'!$D$11)*'[1]MARK UP FOR RETAIL'!$D$5</f>
        <v>398.52000000000004</v>
      </c>
      <c r="F33" s="73">
        <f>(('[1]KENSINGTON LEAN TO'!AW33*'[1]MARK UP FOR RETAIL'!$D$9)*'[1]MARK UP FOR RETAIL'!$D$11)*'[1]MARK UP FOR RETAIL'!$D$5</f>
        <v>422.82</v>
      </c>
      <c r="G33" s="73">
        <f>(('[1]KENSINGTON LEAN TO'!AX33*'[1]MARK UP FOR RETAIL'!$D$9)*'[1]MARK UP FOR RETAIL'!$D$11)*'[1]MARK UP FOR RETAIL'!$D$5</f>
        <v>42.120000000000005</v>
      </c>
      <c r="H33" s="73">
        <f>(('[1]KENSINGTON LEAN TO'!AY33*'[1]MARK UP FOR RETAIL'!$D$10)*'[1]MARK UP FOR RETAIL'!$D$11)*'[1]MARK UP FOR RETAIL'!$D$7</f>
        <v>37.26</v>
      </c>
      <c r="I33" s="73">
        <f>('[1]KENSINGTON LEAN TO'!AZ33*'[1]MARK UP FOR RETAIL'!$D$11)*'[1]MARK UP FOR RETAIL'!$D$5</f>
        <v>63.18</v>
      </c>
      <c r="J33" s="204"/>
      <c r="K33" s="73">
        <f>('[1]KENSINGTON LEAN TO'!BB33*'[1]MARK UP FOR RETAIL'!$D$11)*'[1]MARK UP FOR RETAIL'!$D$5</f>
        <v>92.339999999999989</v>
      </c>
      <c r="L33" s="73">
        <f>('[1]KENSINGTON LEAN TO'!BC33*'[1]MARK UP FOR RETAIL'!$D$11)*'[1]MARK UP FOR RETAIL'!$D$5</f>
        <v>102.06</v>
      </c>
      <c r="M33" s="73">
        <f>('[1]KENSINGTON LEAN TO'!BD33*'[1]MARK UP FOR RETAIL'!$D$11)*'[1]MARK UP FOR RETAIL'!$D$5</f>
        <v>30.780000000000005</v>
      </c>
      <c r="N33" s="73">
        <f>('[1]KENSINGTON LEAN TO'!BE33*'[1]MARK UP FOR RETAIL'!$D$11)*'[1]MARK UP FOR RETAIL'!$D$5</f>
        <v>34.020000000000003</v>
      </c>
    </row>
    <row r="34" spans="1:14" ht="15.75" x14ac:dyDescent="0.25">
      <c r="A34" s="83" t="s">
        <v>27</v>
      </c>
      <c r="B34" s="84"/>
      <c r="C34" s="85"/>
      <c r="D34" s="86">
        <f>(('[1]KENSINGTON LEAN TO'!AU34*'[1]MARK UP FOR RETAIL'!$D$9)*'[1]MARK UP FOR RETAIL'!$D$11)*'[1]MARK UP FOR RETAIL'!$D$5</f>
        <v>-59.940000000000005</v>
      </c>
      <c r="E34" s="86">
        <f>(('[1]KENSINGTON LEAN TO'!AV34*'[1]MARK UP FOR RETAIL'!$D$9)*'[1]MARK UP FOR RETAIL'!$D$11)*'[1]MARK UP FOR RETAIL'!$D$5</f>
        <v>-189.54000000000002</v>
      </c>
      <c r="F34" s="86">
        <f>(('[1]KENSINGTON LEAN TO'!AW34*'[1]MARK UP FOR RETAIL'!$D$9)*'[1]MARK UP FOR RETAIL'!$D$11)*'[1]MARK UP FOR RETAIL'!$D$5</f>
        <v>-199.26000000000002</v>
      </c>
      <c r="G34" s="89">
        <f>(('[1]KENSINGTON LEAN TO'!AX34*'[1]MARK UP FOR RETAIL'!$D$9)*'[1]MARK UP FOR RETAIL'!$D$11)*'[1]MARK UP FOR RETAIL'!$D$5</f>
        <v>-25.92</v>
      </c>
      <c r="H34" s="89">
        <f>(('[1]KENSINGTON LEAN TO'!AY34*'[1]MARK UP FOR RETAIL'!$D$10)*'[1]MARK UP FOR RETAIL'!$D$11)*'[1]MARK UP FOR RETAIL'!$D$7</f>
        <v>-16.200000000000003</v>
      </c>
      <c r="I34" s="89"/>
      <c r="J34" s="205"/>
      <c r="K34" s="89">
        <f>('[1]KENSINGTON LEAN TO'!BB34*'[1]MARK UP FOR RETAIL'!$D$11)*'[1]MARK UP FOR RETAIL'!$D$5</f>
        <v>-30.780000000000005</v>
      </c>
      <c r="L34" s="89">
        <f>('[1]KENSINGTON LEAN TO'!BC34*'[1]MARK UP FOR RETAIL'!$D$11)*'[1]MARK UP FOR RETAIL'!$D$5</f>
        <v>-34.020000000000003</v>
      </c>
      <c r="M34" s="89">
        <f>('[1]KENSINGTON LEAN TO'!BD34*'[1]MARK UP FOR RETAIL'!$D$11)*'[1]MARK UP FOR RETAIL'!$D$5</f>
        <v>-17.82</v>
      </c>
      <c r="N34" s="89">
        <f>('[1]KENSINGTON LEAN TO'!BE34*'[1]MARK UP FOR RETAIL'!$D$11)*'[1]MARK UP FOR RETAIL'!$D$5</f>
        <v>-22.680000000000003</v>
      </c>
    </row>
    <row r="35" spans="1:14" ht="20.25" x14ac:dyDescent="0.25">
      <c r="A35" s="720"/>
      <c r="B35" s="720"/>
      <c r="C35" s="720"/>
      <c r="D35" s="53"/>
      <c r="E35" s="53"/>
      <c r="F35" s="53"/>
      <c r="G35" s="53"/>
      <c r="H35" s="53"/>
      <c r="I35" s="53"/>
      <c r="J35" s="53"/>
      <c r="K35" s="53"/>
      <c r="L35" s="49"/>
      <c r="M35" s="49"/>
      <c r="N35" s="49"/>
    </row>
    <row r="36" spans="1:14" x14ac:dyDescent="0.25">
      <c r="A36" s="685" t="s">
        <v>323</v>
      </c>
      <c r="B36" s="90"/>
      <c r="C36" s="90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 ht="15.75" x14ac:dyDescent="0.25">
      <c r="A37" s="723" t="s">
        <v>269</v>
      </c>
      <c r="B37" s="723"/>
      <c r="C37" s="723"/>
      <c r="D37" s="724">
        <f>(('[1]KENSINGTON LEAN TO'!AU37*'[1]MARK UP FOR RETAIL'!$D$10)*'[1]MARK UP FOR RETAIL'!$D$11)*'[1]MARK UP FOR RETAIL'!$D$7</f>
        <v>56.7</v>
      </c>
      <c r="E37" s="652"/>
      <c r="F37" s="652"/>
      <c r="G37" s="176"/>
      <c r="H37" s="176"/>
      <c r="I37" s="176"/>
      <c r="J37" s="176"/>
      <c r="K37" s="176"/>
      <c r="L37" s="176"/>
      <c r="M37" s="176"/>
      <c r="N37" s="49"/>
    </row>
    <row r="38" spans="1:14" x14ac:dyDescent="0.25">
      <c r="A38" s="651" t="s">
        <v>324</v>
      </c>
      <c r="B38" s="651"/>
      <c r="C38" s="651"/>
      <c r="D38" s="651"/>
      <c r="E38" s="688"/>
      <c r="F38" s="689"/>
      <c r="G38" s="569" t="s">
        <v>271</v>
      </c>
      <c r="H38" s="655"/>
      <c r="I38" s="655"/>
      <c r="J38" s="655"/>
      <c r="K38" s="655"/>
      <c r="L38" s="655"/>
      <c r="M38" s="655"/>
      <c r="N38" s="656"/>
    </row>
    <row r="39" spans="1:14" ht="15.75" x14ac:dyDescent="0.25">
      <c r="A39" s="688" t="s">
        <v>272</v>
      </c>
      <c r="B39" s="688"/>
      <c r="C39" s="688"/>
      <c r="D39" s="688"/>
      <c r="E39" s="688"/>
      <c r="F39" s="725"/>
      <c r="G39" s="726" t="s">
        <v>273</v>
      </c>
      <c r="H39" s="292"/>
      <c r="I39" s="73">
        <f>(('[1]KENSINGTON LEAN TO'!AZ39*'[1]MARK UP FOR RETAIL'!$D$10)*'[1]MARK UP FOR RETAIL'!$D$11)*'[1]MARK UP FOR RETAIL'!$D$7</f>
        <v>174.96</v>
      </c>
      <c r="J39" s="663"/>
      <c r="K39" s="664"/>
      <c r="L39" s="291" t="s">
        <v>274</v>
      </c>
      <c r="M39" s="292"/>
      <c r="N39" s="73">
        <f>(('[1]KENSINGTON LEAN TO'!BE39*'[1]MARK UP FOR RETAIL'!$D$10)*'[1]MARK UP FOR RETAIL'!$D$11)*'[1]MARK UP FOR RETAIL'!$D$7</f>
        <v>289.98</v>
      </c>
    </row>
    <row r="40" spans="1:14" x14ac:dyDescent="0.25">
      <c r="A40" s="727" t="s">
        <v>325</v>
      </c>
      <c r="B40" s="727"/>
      <c r="C40" s="727"/>
      <c r="D40" s="727"/>
      <c r="E40" s="727"/>
      <c r="F40" s="727"/>
      <c r="G40" s="727"/>
      <c r="H40" s="727"/>
      <c r="I40" s="727"/>
      <c r="J40" s="727"/>
      <c r="K40" s="727"/>
      <c r="L40" s="727"/>
      <c r="M40" s="727"/>
      <c r="N40" s="727"/>
    </row>
    <row r="41" spans="1:14" x14ac:dyDescent="0.25">
      <c r="A41" s="728"/>
      <c r="B41" s="728"/>
      <c r="C41" s="728"/>
      <c r="D41" s="728"/>
      <c r="E41" s="728"/>
      <c r="F41" s="728"/>
      <c r="G41" s="728"/>
      <c r="H41" s="728"/>
      <c r="I41" s="728"/>
      <c r="J41" s="728"/>
      <c r="K41" s="728"/>
      <c r="L41" s="728"/>
      <c r="M41" s="728"/>
      <c r="N41" s="728"/>
    </row>
    <row r="42" spans="1:14" x14ac:dyDescent="0.25">
      <c r="A42" s="728"/>
      <c r="B42" s="728"/>
      <c r="C42" s="728"/>
      <c r="D42" s="728"/>
      <c r="E42" s="728"/>
      <c r="F42" s="728"/>
      <c r="G42" s="728"/>
      <c r="H42" s="728"/>
      <c r="I42" s="728"/>
      <c r="J42" s="728"/>
      <c r="K42" s="728"/>
      <c r="L42" s="728"/>
      <c r="M42" s="728"/>
      <c r="N42" s="728"/>
    </row>
  </sheetData>
  <mergeCells count="31">
    <mergeCell ref="A19:N19"/>
    <mergeCell ref="A20:C22"/>
    <mergeCell ref="K20:N21"/>
    <mergeCell ref="D22:F22"/>
    <mergeCell ref="K22:L22"/>
    <mergeCell ref="M22:N22"/>
    <mergeCell ref="A37:C37"/>
    <mergeCell ref="G38:N38"/>
    <mergeCell ref="G39:H39"/>
    <mergeCell ref="L39:M39"/>
    <mergeCell ref="A38:F38"/>
    <mergeCell ref="A39:F39"/>
    <mergeCell ref="A40:N42"/>
    <mergeCell ref="A17:C17"/>
    <mergeCell ref="A1:N1"/>
    <mergeCell ref="A2:C4"/>
    <mergeCell ref="K2:N3"/>
    <mergeCell ref="D4:F4"/>
    <mergeCell ref="K4:L4"/>
    <mergeCell ref="M4:N4"/>
    <mergeCell ref="J5:J16"/>
    <mergeCell ref="A14:C14"/>
    <mergeCell ref="D14:F14"/>
    <mergeCell ref="A15:C15"/>
    <mergeCell ref="A16:C16"/>
    <mergeCell ref="J23:J34"/>
    <mergeCell ref="A32:C32"/>
    <mergeCell ref="D32:F32"/>
    <mergeCell ref="A33:C33"/>
    <mergeCell ref="A34:C34"/>
    <mergeCell ref="A35:C3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sqref="A1:R37"/>
    </sheetView>
  </sheetViews>
  <sheetFormatPr defaultRowHeight="15" x14ac:dyDescent="0.25"/>
  <cols>
    <col min="1" max="16384" width="9.140625" style="42"/>
  </cols>
  <sheetData>
    <row r="1" spans="1:18" ht="45.75" x14ac:dyDescent="0.25">
      <c r="A1" s="38" t="s">
        <v>326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</row>
    <row r="2" spans="1:18" ht="15.75" customHeight="1" x14ac:dyDescent="0.25">
      <c r="A2" s="715" t="s">
        <v>327</v>
      </c>
      <c r="B2" s="716"/>
      <c r="C2" s="716"/>
      <c r="D2" s="176"/>
      <c r="E2" s="395"/>
      <c r="F2" s="53"/>
      <c r="G2" s="53"/>
      <c r="H2" s="53"/>
      <c r="I2" s="53"/>
      <c r="J2" s="49"/>
      <c r="K2" s="53"/>
      <c r="L2" s="53"/>
      <c r="M2" s="53"/>
      <c r="N2" s="53"/>
      <c r="O2" s="53"/>
      <c r="P2" s="53"/>
      <c r="Q2" s="53"/>
      <c r="R2" s="53"/>
    </row>
    <row r="3" spans="1:18" ht="15" customHeight="1" x14ac:dyDescent="0.25">
      <c r="A3" s="716"/>
      <c r="B3" s="716"/>
      <c r="C3" s="716"/>
      <c r="D3" s="174" t="s">
        <v>328</v>
      </c>
      <c r="E3" s="478"/>
      <c r="F3" s="53"/>
      <c r="G3" s="53"/>
      <c r="H3" s="53"/>
      <c r="I3" s="53"/>
      <c r="J3" s="49"/>
      <c r="K3" s="291" t="s">
        <v>42</v>
      </c>
      <c r="L3" s="729"/>
      <c r="M3" s="729"/>
      <c r="N3" s="729"/>
      <c r="O3" s="729"/>
      <c r="P3" s="729"/>
      <c r="Q3" s="729"/>
      <c r="R3" s="292"/>
    </row>
    <row r="4" spans="1:18" ht="15" customHeight="1" x14ac:dyDescent="0.25">
      <c r="A4" s="716"/>
      <c r="B4" s="716"/>
      <c r="C4" s="716"/>
      <c r="D4" s="730"/>
      <c r="E4" s="731"/>
      <c r="F4" s="53"/>
      <c r="G4" s="53"/>
      <c r="H4" s="53"/>
      <c r="I4" s="53"/>
      <c r="J4" s="49"/>
      <c r="K4" s="568" t="s">
        <v>222</v>
      </c>
      <c r="L4" s="568"/>
      <c r="M4" s="568"/>
      <c r="N4" s="568"/>
      <c r="O4" s="732" t="s">
        <v>329</v>
      </c>
      <c r="P4" s="568"/>
      <c r="Q4" s="568"/>
      <c r="R4" s="568"/>
    </row>
    <row r="5" spans="1:18" ht="15.75" customHeight="1" x14ac:dyDescent="0.25">
      <c r="A5" s="716"/>
      <c r="B5" s="716"/>
      <c r="C5" s="716"/>
      <c r="D5" s="480"/>
      <c r="E5" s="481"/>
      <c r="F5" s="269"/>
      <c r="G5" s="269"/>
      <c r="H5" s="638"/>
      <c r="I5" s="53"/>
      <c r="J5" s="733"/>
      <c r="K5" s="568"/>
      <c r="L5" s="568"/>
      <c r="M5" s="568"/>
      <c r="N5" s="568"/>
      <c r="O5" s="568"/>
      <c r="P5" s="568"/>
      <c r="Q5" s="568"/>
      <c r="R5" s="568"/>
    </row>
    <row r="6" spans="1:18" ht="47.25" x14ac:dyDescent="0.25">
      <c r="A6" s="641" t="s">
        <v>43</v>
      </c>
      <c r="B6" s="63" t="s">
        <v>5</v>
      </c>
      <c r="C6" s="63" t="s">
        <v>52</v>
      </c>
      <c r="D6" s="271" t="s">
        <v>8</v>
      </c>
      <c r="E6" s="734"/>
      <c r="F6" s="61" t="s">
        <v>330</v>
      </c>
      <c r="G6" s="62"/>
      <c r="H6" s="63" t="s">
        <v>10</v>
      </c>
      <c r="I6" s="64" t="s">
        <v>47</v>
      </c>
      <c r="J6" s="735"/>
      <c r="K6" s="736" t="s">
        <v>12</v>
      </c>
      <c r="L6" s="737"/>
      <c r="M6" s="736" t="s">
        <v>13</v>
      </c>
      <c r="N6" s="737"/>
      <c r="O6" s="736" t="s">
        <v>12</v>
      </c>
      <c r="P6" s="737"/>
      <c r="Q6" s="736" t="s">
        <v>13</v>
      </c>
      <c r="R6" s="737"/>
    </row>
    <row r="7" spans="1:18" ht="15.75" x14ac:dyDescent="0.25">
      <c r="A7" s="67" t="s">
        <v>174</v>
      </c>
      <c r="B7" s="738">
        <v>1</v>
      </c>
      <c r="C7" s="738">
        <v>1</v>
      </c>
      <c r="D7" s="274">
        <f>((([1]K800!X7*'[1]MARK UP FOR RETAIL'!$D$9)*'[1]MARK UP FOR RETAIL'!$D$11)*'[1]MARK UP FOR RETAIL'!$D$5)+'[1]MARK UP FOR RETAIL'!$G$5</f>
        <v>1803.06</v>
      </c>
      <c r="E7" s="278"/>
      <c r="F7" s="739">
        <f>(([1]K800!Z7*'[1]MARK UP FOR RETAIL'!$D$9)*'[1]MARK UP FOR RETAIL'!$D$11)*'[1]MARK UP FOR RETAIL'!$D$5</f>
        <v>241.38</v>
      </c>
      <c r="G7" s="740"/>
      <c r="H7" s="741">
        <f>(([1]K800!AB7*'[1]MARK UP FOR RETAIL'!$D$10)*'[1]MARK UP FOR RETAIL'!$D$11)*'[1]MARK UP FOR RETAIL'!$D$7</f>
        <v>246.24000000000004</v>
      </c>
      <c r="I7" s="73">
        <f>([1]K800!AC7*'[1]MARK UP FOR RETAIL'!$D$11)*'[1]MARK UP FOR RETAIL'!$D$5</f>
        <v>317.52</v>
      </c>
      <c r="J7" s="742"/>
      <c r="K7" s="274">
        <f>([1]K800!AE7*'[1]MARK UP FOR RETAIL'!$D$11)*'[1]MARK UP FOR RETAIL'!$D$5</f>
        <v>460.08000000000004</v>
      </c>
      <c r="L7" s="275"/>
      <c r="M7" s="274">
        <f>([1]K800!AG7*'[1]MARK UP FOR RETAIL'!$D$11)*'[1]MARK UP FOR RETAIL'!$D$5</f>
        <v>513.54</v>
      </c>
      <c r="N7" s="275"/>
      <c r="O7" s="274">
        <f>([1]K800!AI7*'[1]MARK UP FOR RETAIL'!$D$11)*'[1]MARK UP FOR RETAIL'!$D$5</f>
        <v>113.4</v>
      </c>
      <c r="P7" s="275"/>
      <c r="Q7" s="274">
        <f>([1]K800!AK7*'[1]MARK UP FOR RETAIL'!$D$11)*'[1]MARK UP FOR RETAIL'!$D$5</f>
        <v>124.74</v>
      </c>
      <c r="R7" s="275"/>
    </row>
    <row r="8" spans="1:18" ht="15.75" x14ac:dyDescent="0.25">
      <c r="A8" s="67" t="s">
        <v>175</v>
      </c>
      <c r="B8" s="738">
        <v>1</v>
      </c>
      <c r="C8" s="738">
        <v>1</v>
      </c>
      <c r="D8" s="274">
        <f>((([1]K800!X8*'[1]MARK UP FOR RETAIL'!$D$9)*'[1]MARK UP FOR RETAIL'!$D$11)*'[1]MARK UP FOR RETAIL'!$D$5)+'[1]MARK UP FOR RETAIL'!$G$5</f>
        <v>2118.96</v>
      </c>
      <c r="E8" s="278"/>
      <c r="F8" s="739">
        <f>(([1]K800!Z8*'[1]MARK UP FOR RETAIL'!$D$9)*'[1]MARK UP FOR RETAIL'!$D$11)*'[1]MARK UP FOR RETAIL'!$D$5</f>
        <v>255.96</v>
      </c>
      <c r="G8" s="740"/>
      <c r="H8" s="741">
        <f>(([1]K800!AB8*'[1]MARK UP FOR RETAIL'!$D$10)*'[1]MARK UP FOR RETAIL'!$D$11)*'[1]MARK UP FOR RETAIL'!$D$7</f>
        <v>272.16000000000003</v>
      </c>
      <c r="I8" s="73">
        <f>([1]K800!AC8*'[1]MARK UP FOR RETAIL'!$D$11)*'[1]MARK UP FOR RETAIL'!$D$5</f>
        <v>348.3</v>
      </c>
      <c r="J8" s="742"/>
      <c r="K8" s="274">
        <f>([1]K800!AE8*'[1]MARK UP FOR RETAIL'!$D$11)*'[1]MARK UP FOR RETAIL'!$D$5</f>
        <v>515.16</v>
      </c>
      <c r="L8" s="275"/>
      <c r="M8" s="274">
        <f>([1]K800!AG8*'[1]MARK UP FOR RETAIL'!$D$11)*'[1]MARK UP FOR RETAIL'!$D$5</f>
        <v>573.48</v>
      </c>
      <c r="N8" s="275"/>
      <c r="O8" s="274">
        <f>([1]K800!AI8*'[1]MARK UP FOR RETAIL'!$D$11)*'[1]MARK UP FOR RETAIL'!$D$5</f>
        <v>124.74</v>
      </c>
      <c r="P8" s="275"/>
      <c r="Q8" s="274">
        <f>([1]K800!AK8*'[1]MARK UP FOR RETAIL'!$D$11)*'[1]MARK UP FOR RETAIL'!$D$5</f>
        <v>137.70000000000002</v>
      </c>
      <c r="R8" s="275"/>
    </row>
    <row r="9" spans="1:18" ht="15.75" x14ac:dyDescent="0.25">
      <c r="A9" s="67" t="s">
        <v>176</v>
      </c>
      <c r="B9" s="738">
        <v>1</v>
      </c>
      <c r="C9" s="738">
        <v>1</v>
      </c>
      <c r="D9" s="274">
        <f>((([1]K800!X9*'[1]MARK UP FOR RETAIL'!$D$9)*'[1]MARK UP FOR RETAIL'!$D$11)*'[1]MARK UP FOR RETAIL'!$D$5)+'[1]MARK UP FOR RETAIL'!$G$5</f>
        <v>2449.44</v>
      </c>
      <c r="E9" s="278"/>
      <c r="F9" s="739">
        <f>(([1]K800!Z9*'[1]MARK UP FOR RETAIL'!$D$9)*'[1]MARK UP FOR RETAIL'!$D$11)*'[1]MARK UP FOR RETAIL'!$D$5</f>
        <v>268.92</v>
      </c>
      <c r="G9" s="740"/>
      <c r="H9" s="741">
        <f>(([1]K800!AB9*'[1]MARK UP FOR RETAIL'!$D$10)*'[1]MARK UP FOR RETAIL'!$D$11)*'[1]MARK UP FOR RETAIL'!$D$7</f>
        <v>298.08</v>
      </c>
      <c r="I9" s="73">
        <f>([1]K800!AC9*'[1]MARK UP FOR RETAIL'!$D$11)*'[1]MARK UP FOR RETAIL'!$D$5</f>
        <v>385.56</v>
      </c>
      <c r="J9" s="742"/>
      <c r="K9" s="274">
        <f>([1]K800!AE9*'[1]MARK UP FOR RETAIL'!$D$11)*'[1]MARK UP FOR RETAIL'!$D$5</f>
        <v>575.1</v>
      </c>
      <c r="L9" s="275"/>
      <c r="M9" s="274">
        <f>([1]K800!AG9*'[1]MARK UP FOR RETAIL'!$D$11)*'[1]MARK UP FOR RETAIL'!$D$5</f>
        <v>636.66</v>
      </c>
      <c r="N9" s="275"/>
      <c r="O9" s="274">
        <f>([1]K800!AI9*'[1]MARK UP FOR RETAIL'!$D$11)*'[1]MARK UP FOR RETAIL'!$D$5</f>
        <v>137.70000000000002</v>
      </c>
      <c r="P9" s="275"/>
      <c r="Q9" s="274">
        <f>([1]K800!AK9*'[1]MARK UP FOR RETAIL'!$D$11)*'[1]MARK UP FOR RETAIL'!$D$5</f>
        <v>144.18</v>
      </c>
      <c r="R9" s="275"/>
    </row>
    <row r="10" spans="1:18" ht="15.75" x14ac:dyDescent="0.25">
      <c r="A10" s="67" t="s">
        <v>177</v>
      </c>
      <c r="B10" s="738">
        <v>1</v>
      </c>
      <c r="C10" s="738">
        <v>1</v>
      </c>
      <c r="D10" s="274">
        <f>((([1]K800!X10*'[1]MARK UP FOR RETAIL'!$D$9)*'[1]MARK UP FOR RETAIL'!$D$11)*'[1]MARK UP FOR RETAIL'!$D$5)+'[1]MARK UP FOR RETAIL'!$G$5</f>
        <v>2805.84</v>
      </c>
      <c r="E10" s="278"/>
      <c r="F10" s="739">
        <f>(([1]K800!Z10*'[1]MARK UP FOR RETAIL'!$D$9)*'[1]MARK UP FOR RETAIL'!$D$11)*'[1]MARK UP FOR RETAIL'!$D$5</f>
        <v>281.88</v>
      </c>
      <c r="G10" s="740"/>
      <c r="H10" s="741">
        <f>(([1]K800!AB10*'[1]MARK UP FOR RETAIL'!$D$10)*'[1]MARK UP FOR RETAIL'!$D$11)*'[1]MARK UP FOR RETAIL'!$D$7</f>
        <v>325.62</v>
      </c>
      <c r="I10" s="73">
        <f>([1]K800!AC10*'[1]MARK UP FOR RETAIL'!$D$11)*'[1]MARK UP FOR RETAIL'!$D$5</f>
        <v>413.1</v>
      </c>
      <c r="J10" s="742"/>
      <c r="K10" s="274">
        <f>([1]K800!AE10*'[1]MARK UP FOR RETAIL'!$D$11)*'[1]MARK UP FOR RETAIL'!$D$5</f>
        <v>626.94000000000005</v>
      </c>
      <c r="L10" s="275"/>
      <c r="M10" s="274">
        <f>([1]K800!AG10*'[1]MARK UP FOR RETAIL'!$D$11)*'[1]MARK UP FOR RETAIL'!$D$5</f>
        <v>691.74</v>
      </c>
      <c r="N10" s="275"/>
      <c r="O10" s="274">
        <f>([1]K800!AI10*'[1]MARK UP FOR RETAIL'!$D$11)*'[1]MARK UP FOR RETAIL'!$D$5</f>
        <v>149.04</v>
      </c>
      <c r="P10" s="275"/>
      <c r="Q10" s="274">
        <f>([1]K800!AK10*'[1]MARK UP FOR RETAIL'!$D$11)*'[1]MARK UP FOR RETAIL'!$D$5</f>
        <v>157.13999999999999</v>
      </c>
      <c r="R10" s="275"/>
    </row>
    <row r="11" spans="1:18" ht="15.75" x14ac:dyDescent="0.25">
      <c r="A11" s="67" t="s">
        <v>178</v>
      </c>
      <c r="B11" s="738">
        <v>2</v>
      </c>
      <c r="C11" s="738">
        <v>1</v>
      </c>
      <c r="D11" s="274">
        <f>((([1]K800!X11*'[1]MARK UP FOR RETAIL'!$D$9)*'[1]MARK UP FOR RETAIL'!$D$11)*'[1]MARK UP FOR RETAIL'!$D$5)+'[1]MARK UP FOR RETAIL'!$G$5</f>
        <v>3205.98</v>
      </c>
      <c r="E11" s="278"/>
      <c r="F11" s="739">
        <f>(([1]K800!Z11*'[1]MARK UP FOR RETAIL'!$D$9)*'[1]MARK UP FOR RETAIL'!$D$11)*'[1]MARK UP FOR RETAIL'!$D$5</f>
        <v>296.46000000000004</v>
      </c>
      <c r="G11" s="740"/>
      <c r="H11" s="741">
        <f>(([1]K800!AB11*'[1]MARK UP FOR RETAIL'!$D$10)*'[1]MARK UP FOR RETAIL'!$D$11)*'[1]MARK UP FOR RETAIL'!$D$7</f>
        <v>353.15999999999997</v>
      </c>
      <c r="I11" s="73">
        <f>([1]K800!AC11*'[1]MARK UP FOR RETAIL'!$D$11)*'[1]MARK UP FOR RETAIL'!$D$5</f>
        <v>447.12</v>
      </c>
      <c r="J11" s="742"/>
      <c r="K11" s="274">
        <f>([1]K800!AE11*'[1]MARK UP FOR RETAIL'!$D$11)*'[1]MARK UP FOR RETAIL'!$D$5</f>
        <v>741.96</v>
      </c>
      <c r="L11" s="275"/>
      <c r="M11" s="274">
        <f>([1]K800!AG11*'[1]MARK UP FOR RETAIL'!$D$11)*'[1]MARK UP FOR RETAIL'!$D$5</f>
        <v>821.34</v>
      </c>
      <c r="N11" s="275"/>
      <c r="O11" s="274">
        <f>([1]K800!AI11*'[1]MARK UP FOR RETAIL'!$D$11)*'[1]MARK UP FOR RETAIL'!$D$5</f>
        <v>160.38</v>
      </c>
      <c r="P11" s="275"/>
      <c r="Q11" s="274">
        <f>([1]K800!AK11*'[1]MARK UP FOR RETAIL'!$D$11)*'[1]MARK UP FOR RETAIL'!$D$5</f>
        <v>170.10000000000002</v>
      </c>
      <c r="R11" s="275"/>
    </row>
    <row r="12" spans="1:18" ht="15.75" x14ac:dyDescent="0.25">
      <c r="A12" s="67" t="s">
        <v>179</v>
      </c>
      <c r="B12" s="738">
        <v>2</v>
      </c>
      <c r="C12" s="738">
        <v>1</v>
      </c>
      <c r="D12" s="274">
        <f>((([1]K800!X12*'[1]MARK UP FOR RETAIL'!$D$9)*'[1]MARK UP FOR RETAIL'!$D$11)*'[1]MARK UP FOR RETAIL'!$D$5)+'[1]MARK UP FOR RETAIL'!$G$5</f>
        <v>3604.5000000000005</v>
      </c>
      <c r="E12" s="278"/>
      <c r="F12" s="739">
        <f>(([1]K800!Z12*'[1]MARK UP FOR RETAIL'!$D$9)*'[1]MARK UP FOR RETAIL'!$D$11)*'[1]MARK UP FOR RETAIL'!$D$5</f>
        <v>307.8</v>
      </c>
      <c r="G12" s="740"/>
      <c r="H12" s="741">
        <f>(([1]K800!AB12*'[1]MARK UP FOR RETAIL'!$D$10)*'[1]MARK UP FOR RETAIL'!$D$11)*'[1]MARK UP FOR RETAIL'!$D$7</f>
        <v>377.46</v>
      </c>
      <c r="I12" s="73">
        <f>([1]K800!AC12*'[1]MARK UP FOR RETAIL'!$D$11)*'[1]MARK UP FOR RETAIL'!$D$5</f>
        <v>476.28000000000003</v>
      </c>
      <c r="J12" s="742"/>
      <c r="K12" s="274">
        <f>([1]K800!AE12*'[1]MARK UP FOR RETAIL'!$D$11)*'[1]MARK UP FOR RETAIL'!$D$5</f>
        <v>782.46</v>
      </c>
      <c r="L12" s="275"/>
      <c r="M12" s="274">
        <f>([1]K800!AG12*'[1]MARK UP FOR RETAIL'!$D$11)*'[1]MARK UP FOR RETAIL'!$D$5</f>
        <v>868.31999999999994</v>
      </c>
      <c r="N12" s="275"/>
      <c r="O12" s="274">
        <f>([1]K800!AI12*'[1]MARK UP FOR RETAIL'!$D$11)*'[1]MARK UP FOR RETAIL'!$D$5</f>
        <v>171.72</v>
      </c>
      <c r="P12" s="275"/>
      <c r="Q12" s="274">
        <f>([1]K800!AK12*'[1]MARK UP FOR RETAIL'!$D$11)*'[1]MARK UP FOR RETAIL'!$D$5</f>
        <v>181.44000000000003</v>
      </c>
      <c r="R12" s="275"/>
    </row>
    <row r="13" spans="1:18" ht="15.75" x14ac:dyDescent="0.25">
      <c r="A13" s="67" t="s">
        <v>180</v>
      </c>
      <c r="B13" s="738">
        <v>3</v>
      </c>
      <c r="C13" s="738">
        <v>1</v>
      </c>
      <c r="D13" s="274">
        <f>((([1]K800!X13*'[1]MARK UP FOR RETAIL'!$D$9)*'[1]MARK UP FOR RETAIL'!$D$11)*'[1]MARK UP FOR RETAIL'!$D$5)+'[1]MARK UP FOR RETAIL'!$G$5</f>
        <v>3996.5400000000004</v>
      </c>
      <c r="E13" s="278"/>
      <c r="F13" s="739">
        <f>(([1]K800!Z13*'[1]MARK UP FOR RETAIL'!$D$9)*'[1]MARK UP FOR RETAIL'!$D$11)*'[1]MARK UP FOR RETAIL'!$D$5</f>
        <v>320.76</v>
      </c>
      <c r="G13" s="740"/>
      <c r="H13" s="741">
        <f>(([1]K800!AB13*'[1]MARK UP FOR RETAIL'!$D$10)*'[1]MARK UP FOR RETAIL'!$D$11)*'[1]MARK UP FOR RETAIL'!$D$7</f>
        <v>405</v>
      </c>
      <c r="I13" s="73">
        <f>([1]K800!AC13*'[1]MARK UP FOR RETAIL'!$D$11)*'[1]MARK UP FOR RETAIL'!$D$5</f>
        <v>508.68000000000006</v>
      </c>
      <c r="J13" s="742"/>
      <c r="K13" s="274">
        <f>([1]K800!AE13*'[1]MARK UP FOR RETAIL'!$D$11)*'[1]MARK UP FOR RETAIL'!$D$5</f>
        <v>889.38</v>
      </c>
      <c r="L13" s="275"/>
      <c r="M13" s="274">
        <f>([1]K800!AG13*'[1]MARK UP FOR RETAIL'!$D$11)*'[1]MARK UP FOR RETAIL'!$D$5</f>
        <v>986.58</v>
      </c>
      <c r="N13" s="275"/>
      <c r="O13" s="274">
        <f>([1]K800!AI13*'[1]MARK UP FOR RETAIL'!$D$11)*'[1]MARK UP FOR RETAIL'!$D$5</f>
        <v>181.44000000000003</v>
      </c>
      <c r="P13" s="275"/>
      <c r="Q13" s="274">
        <f>([1]K800!AK13*'[1]MARK UP FOR RETAIL'!$D$11)*'[1]MARK UP FOR RETAIL'!$D$5</f>
        <v>191.16</v>
      </c>
      <c r="R13" s="275"/>
    </row>
    <row r="14" spans="1:18" ht="15.75" x14ac:dyDescent="0.25">
      <c r="A14" s="67" t="s">
        <v>181</v>
      </c>
      <c r="B14" s="738">
        <v>3</v>
      </c>
      <c r="C14" s="738">
        <v>1</v>
      </c>
      <c r="D14" s="274">
        <f>((([1]K800!X14*'[1]MARK UP FOR RETAIL'!$D$9)*'[1]MARK UP FOR RETAIL'!$D$11)*'[1]MARK UP FOR RETAIL'!$D$5)+'[1]MARK UP FOR RETAIL'!$G$5</f>
        <v>4341.6000000000004</v>
      </c>
      <c r="E14" s="278"/>
      <c r="F14" s="739">
        <f>(([1]K800!Z14*'[1]MARK UP FOR RETAIL'!$D$9)*'[1]MARK UP FOR RETAIL'!$D$11)*'[1]MARK UP FOR RETAIL'!$D$5</f>
        <v>333.72</v>
      </c>
      <c r="G14" s="740"/>
      <c r="H14" s="741">
        <f>(([1]K800!AB14*'[1]MARK UP FOR RETAIL'!$D$10)*'[1]MARK UP FOR RETAIL'!$D$11)*'[1]MARK UP FOR RETAIL'!$D$7</f>
        <v>434.15999999999997</v>
      </c>
      <c r="I14" s="73">
        <f>([1]K800!AC14*'[1]MARK UP FOR RETAIL'!$D$11)*'[1]MARK UP FOR RETAIL'!$D$5</f>
        <v>542.70000000000005</v>
      </c>
      <c r="J14" s="742"/>
      <c r="K14" s="274">
        <f>([1]K800!AE14*'[1]MARK UP FOR RETAIL'!$D$11)*'[1]MARK UP FOR RETAIL'!$D$5</f>
        <v>957.42</v>
      </c>
      <c r="L14" s="275"/>
      <c r="M14" s="274">
        <f>([1]K800!AG14*'[1]MARK UP FOR RETAIL'!$D$11)*'[1]MARK UP FOR RETAIL'!$D$5</f>
        <v>1061.1000000000001</v>
      </c>
      <c r="N14" s="275"/>
      <c r="O14" s="274">
        <f>([1]K800!AI14*'[1]MARK UP FOR RETAIL'!$D$11)*'[1]MARK UP FOR RETAIL'!$D$5</f>
        <v>192.78</v>
      </c>
      <c r="P14" s="275"/>
      <c r="Q14" s="274">
        <f>([1]K800!AK14*'[1]MARK UP FOR RETAIL'!$D$11)*'[1]MARK UP FOR RETAIL'!$D$5</f>
        <v>202.5</v>
      </c>
      <c r="R14" s="275"/>
    </row>
    <row r="15" spans="1:18" ht="15.75" x14ac:dyDescent="0.25">
      <c r="A15" s="260" t="s">
        <v>56</v>
      </c>
      <c r="B15" s="261"/>
      <c r="C15" s="262"/>
      <c r="D15" s="274">
        <f>((([1]K800!X15*'[1]MARK UP FOR RETAIL'!$D$9)*'[1]MARK UP FOR RETAIL'!$D$11)*'[1]MARK UP FOR RETAIL'!$D$5)</f>
        <v>281.88</v>
      </c>
      <c r="E15" s="278"/>
      <c r="F15" s="743"/>
      <c r="G15" s="744"/>
      <c r="H15" s="741">
        <f>(([1]K800!AB15*'[1]MARK UP FOR RETAIL'!$D$10)*'[1]MARK UP FOR RETAIL'!$D$11)*'[1]MARK UP FOR RETAIL'!$D$7</f>
        <v>37.26</v>
      </c>
      <c r="I15" s="73"/>
      <c r="J15" s="742"/>
      <c r="K15" s="274">
        <f>([1]K800!AE15*'[1]MARK UP FOR RETAIL'!$D$11)*'[1]MARK UP FOR RETAIL'!$D$5</f>
        <v>105.30000000000001</v>
      </c>
      <c r="L15" s="275"/>
      <c r="M15" s="274">
        <f>([1]K800!AG15*'[1]MARK UP FOR RETAIL'!$D$11)*'[1]MARK UP FOR RETAIL'!$D$5</f>
        <v>123.12000000000002</v>
      </c>
      <c r="N15" s="275"/>
      <c r="O15" s="274"/>
      <c r="P15" s="275"/>
      <c r="Q15" s="274"/>
      <c r="R15" s="275"/>
    </row>
    <row r="16" spans="1:18" ht="15.75" x14ac:dyDescent="0.25">
      <c r="A16" s="260" t="s">
        <v>185</v>
      </c>
      <c r="B16" s="261"/>
      <c r="C16" s="261"/>
      <c r="D16" s="274">
        <f>((([1]K800!X16*'[1]MARK UP FOR RETAIL'!$D$9)*'[1]MARK UP FOR RETAIL'!$D$11)*'[1]MARK UP FOR RETAIL'!$D$5)</f>
        <v>398.52000000000004</v>
      </c>
      <c r="E16" s="278"/>
      <c r="F16" s="331">
        <f>(([1]K800!Z16*'[1]MARK UP FOR RETAIL'!$D$9)*'[1]MARK UP FOR RETAIL'!$D$11)*'[1]MARK UP FOR RETAIL'!$D$5</f>
        <v>144.18</v>
      </c>
      <c r="G16" s="335"/>
      <c r="H16" s="741">
        <f>(([1]K800!AB16*'[1]MARK UP FOR RETAIL'!$D$10)*'[1]MARK UP FOR RETAIL'!$D$11)*'[1]MARK UP FOR RETAIL'!$D$7</f>
        <v>69.660000000000011</v>
      </c>
      <c r="I16" s="73">
        <f>([1]K800!AC16*'[1]MARK UP FOR RETAIL'!$D$11)*'[1]MARK UP FOR RETAIL'!$D$5</f>
        <v>95.58</v>
      </c>
      <c r="J16" s="742"/>
      <c r="K16" s="274">
        <f>([1]K800!AE16*'[1]MARK UP FOR RETAIL'!$D$11)*'[1]MARK UP FOR RETAIL'!$D$5</f>
        <v>113.4</v>
      </c>
      <c r="L16" s="275"/>
      <c r="M16" s="274">
        <f>([1]K800!AG16*'[1]MARK UP FOR RETAIL'!$D$11)*'[1]MARK UP FOR RETAIL'!$D$5</f>
        <v>126.36</v>
      </c>
      <c r="N16" s="275"/>
      <c r="O16" s="274">
        <f>([1]K800!AI16*'[1]MARK UP FOR RETAIL'!$D$11)*'[1]MARK UP FOR RETAIL'!$D$5</f>
        <v>40.5</v>
      </c>
      <c r="P16" s="275"/>
      <c r="Q16" s="274">
        <f>([1]K800!AK16*'[1]MARK UP FOR RETAIL'!$D$11)*'[1]MARK UP FOR RETAIL'!$D$5</f>
        <v>42.120000000000005</v>
      </c>
      <c r="R16" s="275"/>
    </row>
    <row r="17" spans="1:18" ht="15.75" x14ac:dyDescent="0.25">
      <c r="A17" s="83" t="s">
        <v>27</v>
      </c>
      <c r="B17" s="84"/>
      <c r="C17" s="85"/>
      <c r="D17" s="283">
        <f>((([1]K800!X17*'[1]MARK UP FOR RETAIL'!$D$9)*'[1]MARK UP FOR RETAIL'!$D$11)*'[1]MARK UP FOR RETAIL'!$D$5)+'[1]MARK UP FOR RETAIL'!$G$5</f>
        <v>-286.74</v>
      </c>
      <c r="E17" s="375"/>
      <c r="F17" s="283">
        <f>((([1]K800!Z17*'[1]MARK UP FOR RETAIL'!$D$9)*'[1]MARK UP FOR RETAIL'!$D$11)*'[1]MARK UP FOR RETAIL'!$D$5)+'[1]MARK UP FOR RETAIL'!$G$5</f>
        <v>-144.18</v>
      </c>
      <c r="G17" s="375"/>
      <c r="H17" s="745">
        <f>(([1]K800!AB17*'[1]MARK UP FOR RETAIL'!$D$10)*'[1]MARK UP FOR RETAIL'!$D$11)*'[1]MARK UP FOR RETAIL'!$D$7</f>
        <v>-24.3</v>
      </c>
      <c r="I17" s="89">
        <f>([1]K800!AC17*'[1]MARK UP FOR RETAIL'!$D$11)*'[1]MARK UP FOR RETAIL'!$D$5</f>
        <v>-142.56</v>
      </c>
      <c r="J17" s="746"/>
      <c r="K17" s="283">
        <f>([1]K800!AE17*'[1]MARK UP FOR RETAIL'!$D$11)*'[1]MARK UP FOR RETAIL'!$D$5</f>
        <v>-34.020000000000003</v>
      </c>
      <c r="L17" s="284"/>
      <c r="M17" s="283">
        <f>([1]K800!AG17*'[1]MARK UP FOR RETAIL'!$D$11)*'[1]MARK UP FOR RETAIL'!$D$5</f>
        <v>-37.26</v>
      </c>
      <c r="N17" s="284"/>
      <c r="O17" s="283">
        <f>([1]K800!AI17*'[1]MARK UP FOR RETAIL'!$D$11)*'[1]MARK UP FOR RETAIL'!$D$5</f>
        <v>-27.54</v>
      </c>
      <c r="P17" s="284"/>
      <c r="Q17" s="283">
        <f>([1]K800!AK17*'[1]MARK UP FOR RETAIL'!$D$11)*'[1]MARK UP FOR RETAIL'!$D$5</f>
        <v>-30.780000000000005</v>
      </c>
      <c r="R17" s="284"/>
    </row>
    <row r="18" spans="1:18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747" t="s">
        <v>331</v>
      </c>
      <c r="B19" s="90"/>
      <c r="C19" s="90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/>
      <c r="P19"/>
      <c r="Q19"/>
      <c r="R19"/>
    </row>
    <row r="20" spans="1:18" ht="15.75" x14ac:dyDescent="0.25">
      <c r="A20" s="748" t="s">
        <v>332</v>
      </c>
      <c r="B20" s="749"/>
      <c r="C20" s="749"/>
      <c r="D20" s="748"/>
      <c r="E20" s="748"/>
      <c r="F20" s="748"/>
      <c r="G20" s="748"/>
      <c r="H20" s="748"/>
      <c r="I20" s="748"/>
      <c r="J20" s="748"/>
      <c r="K20" s="748"/>
      <c r="L20" s="748"/>
      <c r="M20" s="748"/>
      <c r="N20" s="748"/>
      <c r="O20" s="750"/>
      <c r="P20" s="750"/>
      <c r="Q20" s="750"/>
      <c r="R20" s="750"/>
    </row>
    <row r="21" spans="1:18" ht="15.75" x14ac:dyDescent="0.25">
      <c r="A21" s="751" t="s">
        <v>333</v>
      </c>
      <c r="B21" s="751"/>
      <c r="C21" s="751"/>
      <c r="D21" s="751"/>
      <c r="E21" s="751"/>
      <c r="F21" s="751"/>
      <c r="G21" s="751"/>
      <c r="H21" s="751"/>
      <c r="I21" s="751"/>
      <c r="J21" s="751"/>
      <c r="K21" s="751"/>
      <c r="L21" s="751"/>
      <c r="M21" s="751"/>
      <c r="N21" s="751"/>
      <c r="O21" s="752"/>
      <c r="P21" s="752"/>
      <c r="Q21" s="752"/>
      <c r="R21" s="752"/>
    </row>
    <row r="22" spans="1:18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23.2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5.75" customHeight="1" x14ac:dyDescent="0.25">
      <c r="A24" s="717"/>
      <c r="B24" s="717"/>
      <c r="C24" s="717"/>
      <c r="D24" s="717"/>
      <c r="E24" s="717"/>
      <c r="F24" s="717"/>
      <c r="G24" s="717"/>
      <c r="H24" s="717"/>
      <c r="I24" s="717"/>
      <c r="J24" s="717"/>
      <c r="K24" s="717"/>
      <c r="L24" s="49"/>
      <c r="M24" s="49"/>
      <c r="N24" s="49"/>
      <c r="O24" s="49"/>
      <c r="P24" s="49"/>
      <c r="Q24" s="49"/>
      <c r="R24" s="49"/>
    </row>
    <row r="25" spans="1:18" ht="15.75" customHeight="1" x14ac:dyDescent="0.25">
      <c r="A25" s="365" t="s">
        <v>334</v>
      </c>
      <c r="B25" s="365"/>
      <c r="C25" s="365"/>
      <c r="D25" s="365"/>
      <c r="E25" s="717"/>
      <c r="F25" s="717"/>
      <c r="G25" s="717"/>
      <c r="H25" s="717"/>
      <c r="I25" s="717"/>
      <c r="J25" s="717"/>
      <c r="K25" s="717"/>
      <c r="L25" s="49"/>
      <c r="M25" s="49"/>
      <c r="N25" s="49"/>
      <c r="O25" s="49"/>
      <c r="P25" s="49"/>
      <c r="Q25" s="49"/>
      <c r="R25" s="49"/>
    </row>
    <row r="26" spans="1:18" ht="15.75" customHeight="1" x14ac:dyDescent="0.25">
      <c r="A26" s="559" t="s">
        <v>59</v>
      </c>
      <c r="B26" s="365"/>
      <c r="C26" s="365"/>
      <c r="D26" s="365"/>
      <c r="E26" s="559"/>
      <c r="F26" s="717"/>
      <c r="G26" s="717"/>
      <c r="H26" s="717"/>
      <c r="I26" s="717"/>
      <c r="J26" s="717"/>
      <c r="K26" s="717"/>
      <c r="L26" s="49"/>
      <c r="M26" s="49"/>
      <c r="N26" s="49"/>
      <c r="O26" s="49"/>
      <c r="P26" s="49"/>
      <c r="Q26" s="49"/>
      <c r="R26" s="49"/>
    </row>
    <row r="27" spans="1:18" ht="15.75" customHeight="1" x14ac:dyDescent="0.25">
      <c r="A27" s="395" t="s">
        <v>335</v>
      </c>
      <c r="B27" s="509"/>
      <c r="C27" s="509"/>
      <c r="D27" s="176"/>
      <c r="E27" s="395"/>
      <c r="F27" s="717"/>
      <c r="G27" s="717"/>
      <c r="H27" s="717"/>
      <c r="I27" s="717"/>
      <c r="J27" s="717"/>
      <c r="K27" s="717"/>
      <c r="L27" s="49"/>
      <c r="M27" s="49"/>
      <c r="N27" s="49"/>
      <c r="O27" s="49"/>
      <c r="P27" s="49"/>
      <c r="Q27" s="49"/>
      <c r="R27" s="49"/>
    </row>
    <row r="28" spans="1:18" ht="45.75" x14ac:dyDescent="0.25">
      <c r="A28" s="395" t="s">
        <v>336</v>
      </c>
      <c r="B28" s="509"/>
      <c r="C28" s="509"/>
      <c r="D28" s="176"/>
      <c r="E28" s="395"/>
      <c r="F28" s="717"/>
      <c r="G28" s="717"/>
      <c r="H28" s="717"/>
      <c r="I28" s="717"/>
      <c r="J28" s="717"/>
      <c r="K28" s="717"/>
      <c r="L28" s="49"/>
      <c r="M28" s="49"/>
      <c r="N28" s="49"/>
      <c r="O28" s="49"/>
      <c r="P28" s="49"/>
      <c r="Q28" s="49"/>
      <c r="R28" s="49"/>
    </row>
    <row r="29" spans="1:18" ht="45.75" x14ac:dyDescent="0.25">
      <c r="A29" s="395" t="s">
        <v>337</v>
      </c>
      <c r="B29" s="509"/>
      <c r="C29" s="509"/>
      <c r="D29" s="176"/>
      <c r="E29" s="395"/>
      <c r="F29" s="717"/>
      <c r="G29" s="717"/>
      <c r="H29" s="717"/>
      <c r="I29" s="717"/>
      <c r="J29" s="717"/>
      <c r="K29" s="717"/>
      <c r="L29" s="49"/>
      <c r="M29" s="49"/>
      <c r="N29" s="49"/>
      <c r="O29" s="49"/>
      <c r="P29" s="49"/>
      <c r="Q29" s="49"/>
      <c r="R29" s="49"/>
    </row>
    <row r="30" spans="1:18" ht="15.75" x14ac:dyDescent="0.25">
      <c r="A30" s="395" t="s">
        <v>338</v>
      </c>
      <c r="B30" s="509"/>
      <c r="C30" s="509"/>
      <c r="D30" s="176"/>
      <c r="E30" s="395"/>
      <c r="F30" s="53"/>
      <c r="G30" s="53"/>
      <c r="H30" s="53"/>
      <c r="I30" s="53"/>
      <c r="J30" s="49"/>
      <c r="K30" s="49"/>
      <c r="L30" s="49"/>
      <c r="M30" s="49"/>
      <c r="N30" s="49"/>
      <c r="O30" s="49"/>
      <c r="P30" s="49"/>
      <c r="Q30" s="49"/>
      <c r="R30" s="49"/>
    </row>
    <row r="31" spans="1:18" ht="15.75" x14ac:dyDescent="0.25">
      <c r="A31" s="395" t="s">
        <v>339</v>
      </c>
      <c r="B31" s="509"/>
      <c r="C31" s="509"/>
      <c r="D31" s="176"/>
      <c r="E31" s="395"/>
      <c r="F31" s="53"/>
      <c r="G31" s="53"/>
      <c r="H31" s="53"/>
      <c r="I31" s="53"/>
      <c r="J31" s="49"/>
      <c r="K31" s="49"/>
      <c r="L31" s="49"/>
      <c r="M31" s="49"/>
      <c r="N31" s="49"/>
      <c r="O31" s="49"/>
      <c r="P31" s="49"/>
      <c r="Q31" s="49"/>
      <c r="R31" s="49"/>
    </row>
    <row r="32" spans="1:18" ht="15.75" x14ac:dyDescent="0.25">
      <c r="A32" s="395" t="s">
        <v>340</v>
      </c>
      <c r="B32" s="509"/>
      <c r="C32" s="509"/>
      <c r="D32" s="176"/>
      <c r="E32" s="395"/>
      <c r="F32" s="53"/>
      <c r="G32" s="53"/>
      <c r="H32" s="53"/>
      <c r="I32" s="53"/>
      <c r="J32" s="49"/>
      <c r="K32" s="49"/>
      <c r="L32" s="49"/>
      <c r="M32" s="49"/>
      <c r="N32" s="49"/>
      <c r="O32" s="49"/>
      <c r="P32" s="49"/>
      <c r="Q32" s="49"/>
      <c r="R32" s="49"/>
    </row>
    <row r="33" spans="1:18" ht="15.75" x14ac:dyDescent="0.25">
      <c r="A33" s="395"/>
      <c r="B33" s="509"/>
      <c r="C33" s="509"/>
      <c r="D33" s="176"/>
      <c r="E33" s="395"/>
      <c r="F33" s="53"/>
      <c r="G33" s="53"/>
      <c r="H33" s="53"/>
      <c r="I33" s="53"/>
      <c r="J33" s="49"/>
      <c r="K33" s="49"/>
      <c r="L33" s="49"/>
      <c r="M33" s="49"/>
      <c r="N33" s="49"/>
      <c r="O33" s="49"/>
      <c r="P33" s="49"/>
      <c r="Q33" s="49"/>
      <c r="R33" s="49"/>
    </row>
    <row r="34" spans="1:18" x14ac:dyDescent="0.25">
      <c r="A34" s="753" t="s">
        <v>325</v>
      </c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</row>
    <row r="35" spans="1:18" x14ac:dyDescent="0.25">
      <c r="A35" s="753"/>
      <c r="B35" s="753"/>
      <c r="C35" s="753"/>
      <c r="D35" s="753"/>
      <c r="E35" s="753"/>
      <c r="F35" s="753"/>
      <c r="G35" s="753"/>
      <c r="H35" s="753"/>
      <c r="I35" s="753"/>
      <c r="J35" s="753"/>
      <c r="K35" s="753"/>
      <c r="L35" s="753"/>
      <c r="M35" s="753"/>
      <c r="N35" s="753"/>
      <c r="O35" s="753"/>
      <c r="P35" s="753"/>
      <c r="Q35" s="753"/>
      <c r="R35" s="753"/>
    </row>
    <row r="36" spans="1:18" x14ac:dyDescent="0.25">
      <c r="A36" s="753"/>
      <c r="B36" s="753"/>
      <c r="C36" s="753"/>
      <c r="D36" s="753"/>
      <c r="E36" s="753"/>
      <c r="F36" s="753"/>
      <c r="G36" s="753"/>
      <c r="H36" s="753"/>
      <c r="I36" s="753"/>
      <c r="J36" s="753"/>
      <c r="K36" s="753"/>
      <c r="L36" s="753"/>
      <c r="M36" s="753"/>
      <c r="N36" s="753"/>
      <c r="O36" s="753"/>
      <c r="P36" s="753"/>
      <c r="Q36" s="753"/>
      <c r="R36" s="753"/>
    </row>
    <row r="37" spans="1:18" x14ac:dyDescent="0.25">
      <c r="A37" s="753"/>
      <c r="B37" s="753"/>
      <c r="C37" s="753"/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53"/>
      <c r="O37" s="753"/>
      <c r="P37" s="753"/>
      <c r="Q37" s="753"/>
      <c r="R37" s="753"/>
    </row>
  </sheetData>
  <mergeCells count="84">
    <mergeCell ref="A34:R37"/>
    <mergeCell ref="A1:R1"/>
    <mergeCell ref="A2:C5"/>
    <mergeCell ref="D3:E5"/>
    <mergeCell ref="K3:R3"/>
    <mergeCell ref="K4:N5"/>
    <mergeCell ref="O4:R5"/>
    <mergeCell ref="Q6:R6"/>
    <mergeCell ref="D7:E7"/>
    <mergeCell ref="F7:G7"/>
    <mergeCell ref="K7:L7"/>
    <mergeCell ref="M7:N7"/>
    <mergeCell ref="O7:P7"/>
    <mergeCell ref="Q7:R7"/>
    <mergeCell ref="D6:E6"/>
    <mergeCell ref="F6:G6"/>
    <mergeCell ref="J6:J17"/>
    <mergeCell ref="K6:L6"/>
    <mergeCell ref="M6:N6"/>
    <mergeCell ref="O6:P6"/>
    <mergeCell ref="D8:E8"/>
    <mergeCell ref="F8:G8"/>
    <mergeCell ref="K8:L8"/>
    <mergeCell ref="Q10:R10"/>
    <mergeCell ref="Q8:R8"/>
    <mergeCell ref="D9:E9"/>
    <mergeCell ref="F9:G9"/>
    <mergeCell ref="K9:L9"/>
    <mergeCell ref="M9:N9"/>
    <mergeCell ref="O9:P9"/>
    <mergeCell ref="Q9:R9"/>
    <mergeCell ref="M8:N8"/>
    <mergeCell ref="O8:P8"/>
    <mergeCell ref="D10:E10"/>
    <mergeCell ref="F10:G10"/>
    <mergeCell ref="K10:L10"/>
    <mergeCell ref="M10:N10"/>
    <mergeCell ref="O10:P10"/>
    <mergeCell ref="Q12:R12"/>
    <mergeCell ref="D11:E11"/>
    <mergeCell ref="F11:G11"/>
    <mergeCell ref="K11:L11"/>
    <mergeCell ref="M11:N11"/>
    <mergeCell ref="O11:P11"/>
    <mergeCell ref="Q11:R11"/>
    <mergeCell ref="D12:E12"/>
    <mergeCell ref="F12:G12"/>
    <mergeCell ref="K12:L12"/>
    <mergeCell ref="M12:N12"/>
    <mergeCell ref="O12:P12"/>
    <mergeCell ref="Q14:R14"/>
    <mergeCell ref="D13:E13"/>
    <mergeCell ref="F13:G13"/>
    <mergeCell ref="K13:L13"/>
    <mergeCell ref="M13:N13"/>
    <mergeCell ref="O13:P13"/>
    <mergeCell ref="Q13:R13"/>
    <mergeCell ref="D14:E14"/>
    <mergeCell ref="F14:G14"/>
    <mergeCell ref="K14:L14"/>
    <mergeCell ref="M14:N14"/>
    <mergeCell ref="O14:P14"/>
    <mergeCell ref="Q15:R15"/>
    <mergeCell ref="A16:C16"/>
    <mergeCell ref="D16:E16"/>
    <mergeCell ref="F16:G16"/>
    <mergeCell ref="K16:L16"/>
    <mergeCell ref="M16:N16"/>
    <mergeCell ref="O16:P16"/>
    <mergeCell ref="Q16:R16"/>
    <mergeCell ref="A15:C15"/>
    <mergeCell ref="D15:E15"/>
    <mergeCell ref="F15:G15"/>
    <mergeCell ref="K15:L15"/>
    <mergeCell ref="M15:N15"/>
    <mergeCell ref="O15:P15"/>
    <mergeCell ref="Q17:R17"/>
    <mergeCell ref="A21:N21"/>
    <mergeCell ref="A17:C17"/>
    <mergeCell ref="D17:E17"/>
    <mergeCell ref="F17:G17"/>
    <mergeCell ref="K17:L17"/>
    <mergeCell ref="M17:N17"/>
    <mergeCell ref="O17:P1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9"/>
  <sheetViews>
    <sheetView tabSelected="1" workbookViewId="0">
      <selection activeCell="J78" sqref="J78"/>
    </sheetView>
  </sheetViews>
  <sheetFormatPr defaultRowHeight="15" x14ac:dyDescent="0.25"/>
  <cols>
    <col min="1" max="1" width="41" style="42" customWidth="1"/>
    <col min="2" max="16384" width="9.140625" style="42"/>
  </cols>
  <sheetData>
    <row r="1" spans="1:8" ht="30" x14ac:dyDescent="0.25">
      <c r="A1" s="754" t="s">
        <v>341</v>
      </c>
      <c r="B1" s="755"/>
      <c r="C1" s="755"/>
      <c r="D1" s="755"/>
      <c r="E1" s="755"/>
      <c r="F1" s="755"/>
      <c r="G1" s="755"/>
      <c r="H1" s="756"/>
    </row>
    <row r="2" spans="1:8" x14ac:dyDescent="0.25">
      <c r="A2" s="757"/>
      <c r="B2" s="758"/>
      <c r="C2" s="759"/>
      <c r="D2" s="759"/>
      <c r="E2" s="759"/>
      <c r="F2" s="53"/>
      <c r="G2" s="53"/>
      <c r="H2" s="53"/>
    </row>
    <row r="3" spans="1:8" ht="15" customHeight="1" x14ac:dyDescent="0.25">
      <c r="A3" s="760"/>
      <c r="B3" s="761"/>
      <c r="C3" s="762" t="s">
        <v>342</v>
      </c>
      <c r="D3" s="762"/>
      <c r="E3" s="763" t="s">
        <v>343</v>
      </c>
      <c r="F3" s="763"/>
      <c r="G3" s="764" t="s">
        <v>344</v>
      </c>
      <c r="H3" s="765"/>
    </row>
    <row r="4" spans="1:8" ht="15" customHeight="1" x14ac:dyDescent="0.25">
      <c r="A4" s="766" t="s">
        <v>345</v>
      </c>
      <c r="B4" s="767" t="s">
        <v>346</v>
      </c>
      <c r="C4" s="768"/>
      <c r="D4" s="768"/>
      <c r="E4" s="769"/>
      <c r="F4" s="769"/>
      <c r="G4" s="770"/>
      <c r="H4" s="771"/>
    </row>
    <row r="5" spans="1:8" ht="15" customHeight="1" x14ac:dyDescent="0.25">
      <c r="A5" s="772" t="s">
        <v>347</v>
      </c>
      <c r="B5" s="773">
        <v>1</v>
      </c>
      <c r="C5" s="870">
        <f>(([1]ACCESSORIES!M5*'[1]MARK UP FOR RETAIL'!$D$10)*'[1]MARK UP FOR RETAIL'!$D$11)*'[1]MARK UP FOR RETAIL'!$D$7</f>
        <v>47.417399999999994</v>
      </c>
      <c r="D5" s="870"/>
      <c r="E5" s="870">
        <f>(([1]ACCESSORIES!O5*'[1]MARK UP FOR RETAIL'!$D$10)*'[1]MARK UP FOR RETAIL'!$D$11)*'[1]MARK UP FOR RETAIL'!$D$7</f>
        <v>36.385200000000005</v>
      </c>
      <c r="F5" s="870"/>
      <c r="G5" s="870">
        <f>(([1]ACCESSORIES!Q5*'[1]MARK UP FOR RETAIL'!$D$10)*'[1]MARK UP FOR RETAIL'!$D$11)*'[1]MARK UP FOR RETAIL'!$D$7</f>
        <v>40.435200000000002</v>
      </c>
      <c r="H5" s="871"/>
    </row>
    <row r="6" spans="1:8" x14ac:dyDescent="0.25">
      <c r="A6" s="774" t="s">
        <v>348</v>
      </c>
      <c r="B6" s="775">
        <v>1</v>
      </c>
      <c r="C6" s="872">
        <f>(([1]ACCESSORIES!M6*'[1]MARK UP FOR RETAIL'!$D$10)*'[1]MARK UP FOR RETAIL'!$D$11)*'[1]MARK UP FOR RETAIL'!$D$7</f>
        <v>37.648800000000001</v>
      </c>
      <c r="D6" s="872"/>
      <c r="E6" s="872">
        <f>(([1]ACCESSORIES!O6*'[1]MARK UP FOR RETAIL'!$D$10)*'[1]MARK UP FOR RETAIL'!$D$11)*'[1]MARK UP FOR RETAIL'!$D$7</f>
        <v>41.909400000000005</v>
      </c>
      <c r="F6" s="872"/>
      <c r="G6" s="872">
        <f>(([1]ACCESSORIES!Q6*'[1]MARK UP FOR RETAIL'!$D$10)*'[1]MARK UP FOR RETAIL'!$D$11)*'[1]MARK UP FOR RETAIL'!$D$7</f>
        <v>46.575000000000003</v>
      </c>
      <c r="H6" s="873"/>
    </row>
    <row r="7" spans="1:8" ht="29.25" customHeight="1" x14ac:dyDescent="0.25">
      <c r="A7" s="774" t="s">
        <v>349</v>
      </c>
      <c r="B7" s="775">
        <v>1</v>
      </c>
      <c r="C7" s="872">
        <f>(([1]ACCESSORIES!M7*'[1]MARK UP FOR RETAIL'!$D$10)*'[1]MARK UP FOR RETAIL'!$D$11)*'[1]MARK UP FOR RETAIL'!$D$7</f>
        <v>68.606999999999999</v>
      </c>
      <c r="D7" s="872"/>
      <c r="E7" s="872">
        <f>(([1]ACCESSORIES!O7*'[1]MARK UP FOR RETAIL'!$D$10)*'[1]MARK UP FOR RETAIL'!$D$11)*'[1]MARK UP FOR RETAIL'!$D$7</f>
        <v>41.909400000000005</v>
      </c>
      <c r="F7" s="872"/>
      <c r="G7" s="872">
        <f>(([1]ACCESSORIES!Q7*'[1]MARK UP FOR RETAIL'!$D$10)*'[1]MARK UP FOR RETAIL'!$D$11)*'[1]MARK UP FOR RETAIL'!$D$7</f>
        <v>46.575000000000003</v>
      </c>
      <c r="H7" s="873"/>
    </row>
    <row r="8" spans="1:8" x14ac:dyDescent="0.25">
      <c r="A8" s="774" t="s">
        <v>350</v>
      </c>
      <c r="B8" s="775">
        <v>1</v>
      </c>
      <c r="C8" s="872">
        <f>(([1]ACCESSORIES!M8*'[1]MARK UP FOR RETAIL'!$D$10)*'[1]MARK UP FOR RETAIL'!$D$11)*'[1]MARK UP FOR RETAIL'!$D$7</f>
        <v>69.708600000000004</v>
      </c>
      <c r="D8" s="872"/>
      <c r="E8" s="872">
        <f>(([1]ACCESSORIES!O8*'[1]MARK UP FOR RETAIL'!$D$10)*'[1]MARK UP FOR RETAIL'!$D$11)*'[1]MARK UP FOR RETAIL'!$D$7</f>
        <v>41.909400000000005</v>
      </c>
      <c r="F8" s="872"/>
      <c r="G8" s="872">
        <f>(([1]ACCESSORIES!Q8*'[1]MARK UP FOR RETAIL'!$D$10)*'[1]MARK UP FOR RETAIL'!$D$11)*'[1]MARK UP FOR RETAIL'!$D$7</f>
        <v>46.575000000000003</v>
      </c>
      <c r="H8" s="873"/>
    </row>
    <row r="9" spans="1:8" x14ac:dyDescent="0.25">
      <c r="A9" s="774" t="s">
        <v>351</v>
      </c>
      <c r="B9" s="775">
        <v>1</v>
      </c>
      <c r="C9" s="872">
        <f>(([1]ACCESSORIES!M9*'[1]MARK UP FOR RETAIL'!$D$10)*'[1]MARK UP FOR RETAIL'!$D$11)*'[1]MARK UP FOR RETAIL'!$D$7</f>
        <v>67.635000000000005</v>
      </c>
      <c r="D9" s="872"/>
      <c r="E9" s="872">
        <f>(([1]ACCESSORIES!O9*'[1]MARK UP FOR RETAIL'!$D$10)*'[1]MARK UP FOR RETAIL'!$D$11)*'[1]MARK UP FOR RETAIL'!$D$7</f>
        <v>43.918199999999999</v>
      </c>
      <c r="F9" s="872"/>
      <c r="G9" s="872">
        <f>(([1]ACCESSORIES!Q9*'[1]MARK UP FOR RETAIL'!$D$10)*'[1]MARK UP FOR RETAIL'!$D$11)*'[1]MARK UP FOR RETAIL'!$D$7</f>
        <v>48.826800000000006</v>
      </c>
      <c r="H9" s="873"/>
    </row>
    <row r="10" spans="1:8" x14ac:dyDescent="0.25">
      <c r="A10" s="774" t="s">
        <v>352</v>
      </c>
      <c r="B10" s="775">
        <v>1</v>
      </c>
      <c r="C10" s="872">
        <f>(([1]ACCESSORIES!M10*'[1]MARK UP FOR RETAIL'!$D$10)*'[1]MARK UP FOR RETAIL'!$D$11)*'[1]MARK UP FOR RETAIL'!$D$7</f>
        <v>75.297600000000003</v>
      </c>
      <c r="D10" s="872"/>
      <c r="E10" s="872">
        <f>(([1]ACCESSORIES!O10*'[1]MARK UP FOR RETAIL'!$D$10)*'[1]MARK UP FOR RETAIL'!$D$11)*'[1]MARK UP FOR RETAIL'!$D$7</f>
        <v>83.851199999999992</v>
      </c>
      <c r="F10" s="872"/>
      <c r="G10" s="872">
        <f>(([1]ACCESSORIES!Q10*'[1]MARK UP FOR RETAIL'!$D$10)*'[1]MARK UP FOR RETAIL'!$D$11)*'[1]MARK UP FOR RETAIL'!$D$7</f>
        <v>93.166200000000003</v>
      </c>
      <c r="H10" s="873"/>
    </row>
    <row r="11" spans="1:8" x14ac:dyDescent="0.25">
      <c r="A11" s="774" t="s">
        <v>353</v>
      </c>
      <c r="B11" s="775">
        <v>1</v>
      </c>
      <c r="C11" s="872">
        <f>(([1]ACCESSORIES!M11*'[1]MARK UP FOR RETAIL'!$D$10)*'[1]MARK UP FOR RETAIL'!$D$11)*'[1]MARK UP FOR RETAIL'!$D$7</f>
        <v>137.214</v>
      </c>
      <c r="D11" s="872"/>
      <c r="E11" s="872">
        <f>(([1]ACCESSORIES!O11*'[1]MARK UP FOR RETAIL'!$D$10)*'[1]MARK UP FOR RETAIL'!$D$11)*'[1]MARK UP FOR RETAIL'!$D$7</f>
        <v>83.851199999999992</v>
      </c>
      <c r="F11" s="872"/>
      <c r="G11" s="872">
        <f>(([1]ACCESSORIES!Q11*'[1]MARK UP FOR RETAIL'!$D$10)*'[1]MARK UP FOR RETAIL'!$D$11)*'[1]MARK UP FOR RETAIL'!$D$7</f>
        <v>93.166200000000003</v>
      </c>
      <c r="H11" s="873"/>
    </row>
    <row r="12" spans="1:8" x14ac:dyDescent="0.25">
      <c r="A12" s="774" t="s">
        <v>354</v>
      </c>
      <c r="B12" s="775">
        <v>1</v>
      </c>
      <c r="C12" s="872">
        <f>(([1]ACCESSORIES!M12*'[1]MARK UP FOR RETAIL'!$D$10)*'[1]MARK UP FOR RETAIL'!$D$11)*'[1]MARK UP FOR RETAIL'!$D$7</f>
        <v>139.43340000000001</v>
      </c>
      <c r="D12" s="872"/>
      <c r="E12" s="872">
        <f>(([1]ACCESSORIES!O12*'[1]MARK UP FOR RETAIL'!$D$10)*'[1]MARK UP FOR RETAIL'!$D$11)*'[1]MARK UP FOR RETAIL'!$D$7</f>
        <v>83.851199999999992</v>
      </c>
      <c r="F12" s="872"/>
      <c r="G12" s="872">
        <f>(([1]ACCESSORIES!Q12*'[1]MARK UP FOR RETAIL'!$D$10)*'[1]MARK UP FOR RETAIL'!$D$11)*'[1]MARK UP FOR RETAIL'!$D$7</f>
        <v>93.166200000000003</v>
      </c>
      <c r="H12" s="873"/>
    </row>
    <row r="13" spans="1:8" x14ac:dyDescent="0.25">
      <c r="A13" s="776" t="s">
        <v>355</v>
      </c>
      <c r="B13" s="777">
        <v>1</v>
      </c>
      <c r="C13" s="874">
        <f>(([1]ACCESSORIES!M13*'[1]MARK UP FOR RETAIL'!$D$10)*'[1]MARK UP FOR RETAIL'!$D$11)*'[1]MARK UP FOR RETAIL'!$D$7</f>
        <v>135.30240000000001</v>
      </c>
      <c r="D13" s="874"/>
      <c r="E13" s="874">
        <f>(([1]ACCESSORIES!O13*'[1]MARK UP FOR RETAIL'!$D$10)*'[1]MARK UP FOR RETAIL'!$D$11)*'[1]MARK UP FOR RETAIL'!$D$7</f>
        <v>87.868799999999993</v>
      </c>
      <c r="F13" s="874"/>
      <c r="G13" s="874">
        <f>(([1]ACCESSORIES!Q13*'[1]MARK UP FOR RETAIL'!$D$10)*'[1]MARK UP FOR RETAIL'!$D$11)*'[1]MARK UP FOR RETAIL'!$D$7</f>
        <v>97.6374</v>
      </c>
      <c r="H13" s="875"/>
    </row>
    <row r="14" spans="1:8" x14ac:dyDescent="0.25">
      <c r="A14" s="760"/>
      <c r="B14" s="761"/>
      <c r="C14" s="759"/>
      <c r="D14" s="759"/>
      <c r="E14" s="759"/>
      <c r="F14" s="53"/>
      <c r="G14" s="638"/>
      <c r="H14" s="638"/>
    </row>
    <row r="15" spans="1:8" ht="15.75" x14ac:dyDescent="0.25">
      <c r="A15" s="778" t="s">
        <v>356</v>
      </c>
      <c r="B15" s="779" t="s">
        <v>346</v>
      </c>
      <c r="C15" s="780"/>
      <c r="D15" s="781"/>
      <c r="E15" s="782"/>
      <c r="F15" s="53"/>
      <c r="G15" s="638"/>
      <c r="H15" s="638"/>
    </row>
    <row r="16" spans="1:8" x14ac:dyDescent="0.25">
      <c r="A16" s="783" t="s">
        <v>357</v>
      </c>
      <c r="B16" s="784">
        <v>1</v>
      </c>
      <c r="C16" s="870">
        <f>(([1]ACCESSORIES!M16*'[1]MARK UP FOR RETAIL'!$D$10)*'[1]MARK UP FOR RETAIL'!$D$11)*'[1]MARK UP FOR RETAIL'!$D$7</f>
        <v>34.862400000000001</v>
      </c>
      <c r="D16" s="871"/>
      <c r="E16" s="785"/>
      <c r="F16" s="53"/>
      <c r="G16" s="638"/>
      <c r="H16" s="638"/>
    </row>
    <row r="17" spans="1:8" ht="15.75" customHeight="1" x14ac:dyDescent="0.25">
      <c r="A17" s="786" t="s">
        <v>358</v>
      </c>
      <c r="B17" s="787">
        <v>1</v>
      </c>
      <c r="C17" s="872">
        <f>(([1]ACCESSORIES!M17*'[1]MARK UP FOR RETAIL'!$D$10)*'[1]MARK UP FOR RETAIL'!$D$11)*'[1]MARK UP FOR RETAIL'!$D$7</f>
        <v>61.365600000000008</v>
      </c>
      <c r="D17" s="873"/>
      <c r="E17" s="785"/>
      <c r="F17" s="53"/>
      <c r="G17" s="638"/>
      <c r="H17" s="638"/>
    </row>
    <row r="18" spans="1:8" ht="15.75" customHeight="1" x14ac:dyDescent="0.25">
      <c r="A18" s="786" t="s">
        <v>359</v>
      </c>
      <c r="B18" s="787">
        <v>1</v>
      </c>
      <c r="C18" s="872">
        <f>(([1]ACCESSORIES!M18*'[1]MARK UP FOR RETAIL'!$D$10)*'[1]MARK UP FOR RETAIL'!$D$11)*'[1]MARK UP FOR RETAIL'!$D$7</f>
        <v>41.828400000000002</v>
      </c>
      <c r="D18" s="873"/>
      <c r="E18" s="785"/>
      <c r="F18" s="53"/>
      <c r="G18" s="638"/>
      <c r="H18" s="638"/>
    </row>
    <row r="19" spans="1:8" x14ac:dyDescent="0.25">
      <c r="A19" s="786" t="s">
        <v>360</v>
      </c>
      <c r="B19" s="787">
        <v>1</v>
      </c>
      <c r="C19" s="872">
        <f>(([1]ACCESSORIES!M19*'[1]MARK UP FOR RETAIL'!$D$10)*'[1]MARK UP FOR RETAIL'!$D$11)*'[1]MARK UP FOR RETAIL'!$D$7</f>
        <v>39.058199999999999</v>
      </c>
      <c r="D19" s="873"/>
      <c r="E19" s="785"/>
      <c r="F19" s="53"/>
      <c r="G19" s="638"/>
      <c r="H19" s="638"/>
    </row>
    <row r="20" spans="1:8" x14ac:dyDescent="0.25">
      <c r="A20" s="774" t="s">
        <v>361</v>
      </c>
      <c r="B20" s="787">
        <v>1</v>
      </c>
      <c r="C20" s="872">
        <f>(([1]ACCESSORIES!M20*'[1]MARK UP FOR RETAIL'!$D$10)*'[1]MARK UP FOR RETAIL'!$D$11)*'[1]MARK UP FOR RETAIL'!$D$7</f>
        <v>15.325200000000001</v>
      </c>
      <c r="D20" s="873"/>
      <c r="E20" s="785"/>
      <c r="F20" s="53"/>
      <c r="G20" s="638"/>
      <c r="H20" s="638"/>
    </row>
    <row r="21" spans="1:8" x14ac:dyDescent="0.25">
      <c r="A21" s="774" t="s">
        <v>362</v>
      </c>
      <c r="B21" s="787">
        <v>1</v>
      </c>
      <c r="C21" s="872">
        <f>(([1]ACCESSORIES!M21*'[1]MARK UP FOR RETAIL'!$D$10)*'[1]MARK UP FOR RETAIL'!$D$11)*'[1]MARK UP FOR RETAIL'!$D$7</f>
        <v>28.917000000000005</v>
      </c>
      <c r="D21" s="873"/>
      <c r="E21" s="785"/>
      <c r="F21" s="53"/>
      <c r="G21" s="638"/>
      <c r="H21" s="638"/>
    </row>
    <row r="22" spans="1:8" x14ac:dyDescent="0.25">
      <c r="A22" s="776" t="s">
        <v>363</v>
      </c>
      <c r="B22" s="788">
        <v>1</v>
      </c>
      <c r="C22" s="874">
        <f>(([1]ACCESSORIES!M22*'[1]MARK UP FOR RETAIL'!$D$10)*'[1]MARK UP FOR RETAIL'!$D$11)*'[1]MARK UP FOR RETAIL'!$D$7</f>
        <v>30.229200000000002</v>
      </c>
      <c r="D22" s="875"/>
      <c r="E22" s="785"/>
      <c r="F22" s="53"/>
      <c r="G22" s="638"/>
      <c r="H22" s="638"/>
    </row>
    <row r="23" spans="1:8" x14ac:dyDescent="0.25">
      <c r="A23" s="760"/>
      <c r="B23" s="761"/>
      <c r="C23" s="759"/>
      <c r="D23" s="759"/>
      <c r="E23" s="759"/>
      <c r="F23" s="53"/>
      <c r="G23" s="638"/>
      <c r="H23" s="638"/>
    </row>
    <row r="24" spans="1:8" ht="15" customHeight="1" x14ac:dyDescent="0.25">
      <c r="A24" s="778" t="s">
        <v>364</v>
      </c>
      <c r="B24" s="779" t="s">
        <v>346</v>
      </c>
      <c r="C24" s="789"/>
      <c r="D24" s="790"/>
      <c r="E24" s="782"/>
      <c r="F24" s="53"/>
      <c r="G24" s="638"/>
      <c r="H24" s="638"/>
    </row>
    <row r="25" spans="1:8" ht="15" customHeight="1" x14ac:dyDescent="0.25">
      <c r="A25" s="772" t="s">
        <v>365</v>
      </c>
      <c r="B25" s="773">
        <v>1</v>
      </c>
      <c r="C25" s="870">
        <f>(([1]ACCESSORIES!M25*'[1]MARK UP FOR RETAIL'!$D$10)*'[1]MARK UP FOR RETAIL'!$D$11)*'[1]MARK UP FOR RETAIL'!$D$7</f>
        <v>33.469200000000001</v>
      </c>
      <c r="D25" s="871"/>
      <c r="E25" s="785"/>
      <c r="F25" s="53"/>
      <c r="G25" s="638"/>
      <c r="H25" s="638"/>
    </row>
    <row r="26" spans="1:8" x14ac:dyDescent="0.25">
      <c r="A26" s="774" t="s">
        <v>366</v>
      </c>
      <c r="B26" s="775">
        <v>1</v>
      </c>
      <c r="C26" s="872">
        <f>(([1]ACCESSORIES!M26*'[1]MARK UP FOR RETAIL'!$D$10)*'[1]MARK UP FOR RETAIL'!$D$11)*'[1]MARK UP FOR RETAIL'!$D$7</f>
        <v>25.126200000000001</v>
      </c>
      <c r="D26" s="873"/>
      <c r="E26" s="785"/>
      <c r="F26" s="53"/>
      <c r="G26" s="638"/>
      <c r="H26" s="638"/>
    </row>
    <row r="27" spans="1:8" x14ac:dyDescent="0.25">
      <c r="A27" s="774" t="s">
        <v>367</v>
      </c>
      <c r="B27" s="775">
        <v>1</v>
      </c>
      <c r="C27" s="872">
        <f>(([1]ACCESSORIES!M27*'[1]MARK UP FOR RETAIL'!$D$10)*'[1]MARK UP FOR RETAIL'!$D$11)*'[1]MARK UP FOR RETAIL'!$D$7</f>
        <v>41.828400000000002</v>
      </c>
      <c r="D27" s="873"/>
      <c r="E27" s="785"/>
      <c r="F27" s="53"/>
      <c r="G27" s="638"/>
      <c r="H27" s="638"/>
    </row>
    <row r="28" spans="1:8" x14ac:dyDescent="0.25">
      <c r="A28" s="776" t="s">
        <v>368</v>
      </c>
      <c r="B28" s="777">
        <v>1</v>
      </c>
      <c r="C28" s="874">
        <f>(([1]ACCESSORIES!M28*'[1]MARK UP FOR RETAIL'!$D$10)*'[1]MARK UP FOR RETAIL'!$D$11)*'[1]MARK UP FOR RETAIL'!$D$7</f>
        <v>47.417399999999994</v>
      </c>
      <c r="D28" s="875"/>
      <c r="E28" s="785"/>
      <c r="F28" s="53"/>
      <c r="G28" s="638"/>
      <c r="H28" s="638"/>
    </row>
    <row r="29" spans="1:8" x14ac:dyDescent="0.25">
      <c r="A29" s="791"/>
      <c r="B29" s="792"/>
      <c r="C29" s="792"/>
      <c r="D29" s="793"/>
      <c r="E29" s="785"/>
      <c r="F29" s="53"/>
      <c r="G29" s="638"/>
      <c r="H29" s="638"/>
    </row>
    <row r="30" spans="1:8" x14ac:dyDescent="0.25">
      <c r="A30" s="772" t="s">
        <v>522</v>
      </c>
      <c r="B30" s="773">
        <v>1</v>
      </c>
      <c r="C30" s="870">
        <f>(([1]ACCESSORIES!M30*'[1]MARK UP FOR RETAIL'!$D$10)*'[1]MARK UP FOR RETAIL'!$D$11)*'[1]MARK UP FOR RETAIL'!$D$7</f>
        <v>3.1914000000000002</v>
      </c>
      <c r="D30" s="871"/>
      <c r="E30" s="785"/>
      <c r="F30" s="53"/>
      <c r="G30" s="638"/>
      <c r="H30" s="638"/>
    </row>
    <row r="31" spans="1:8" x14ac:dyDescent="0.25">
      <c r="A31" s="774" t="s">
        <v>523</v>
      </c>
      <c r="B31" s="775">
        <v>1</v>
      </c>
      <c r="C31" s="872">
        <f>(([1]ACCESSORIES!M31*'[1]MARK UP FOR RETAIL'!$D$10)*'[1]MARK UP FOR RETAIL'!$D$11)*'[1]MARK UP FOR RETAIL'!$D$7</f>
        <v>3.1914000000000002</v>
      </c>
      <c r="D31" s="873"/>
      <c r="E31" s="785"/>
      <c r="F31" s="53"/>
      <c r="G31" s="638"/>
      <c r="H31" s="638"/>
    </row>
    <row r="32" spans="1:8" x14ac:dyDescent="0.25">
      <c r="A32" s="774" t="s">
        <v>524</v>
      </c>
      <c r="B32" s="775">
        <v>1</v>
      </c>
      <c r="C32" s="872">
        <f>(([1]ACCESSORIES!M32*'[1]MARK UP FOR RETAIL'!$D$10)*'[1]MARK UP FOR RETAIL'!$D$11)*'[1]MARK UP FOR RETAIL'!$D$7</f>
        <v>3.1914000000000002</v>
      </c>
      <c r="D32" s="873"/>
      <c r="E32" s="785"/>
      <c r="F32" s="53"/>
      <c r="G32" s="638"/>
      <c r="H32" s="638"/>
    </row>
    <row r="33" spans="1:8" x14ac:dyDescent="0.25">
      <c r="A33" s="794" t="s">
        <v>369</v>
      </c>
      <c r="B33" s="795">
        <v>1</v>
      </c>
      <c r="C33" s="872">
        <f>(([1]ACCESSORIES!M33*'[1]MARK UP FOR RETAIL'!$D$10)*'[1]MARK UP FOR RETAIL'!$D$11)*'[1]MARK UP FOR RETAIL'!$D$7</f>
        <v>3.1914000000000002</v>
      </c>
      <c r="D33" s="873"/>
      <c r="E33" s="785"/>
      <c r="F33" s="53"/>
      <c r="G33" s="638"/>
      <c r="H33" s="638"/>
    </row>
    <row r="34" spans="1:8" x14ac:dyDescent="0.25">
      <c r="A34" s="774" t="s">
        <v>370</v>
      </c>
      <c r="B34" s="775">
        <v>1</v>
      </c>
      <c r="C34" s="872">
        <f>(([1]ACCESSORIES!M34*'[1]MARK UP FOR RETAIL'!$D$10)*'[1]MARK UP FOR RETAIL'!$D$11)*'[1]MARK UP FOR RETAIL'!$D$7</f>
        <v>3.1914000000000002</v>
      </c>
      <c r="D34" s="873"/>
      <c r="E34" s="785"/>
      <c r="F34" s="53"/>
      <c r="G34" s="638"/>
      <c r="H34" s="638"/>
    </row>
    <row r="35" spans="1:8" ht="15.75" customHeight="1" x14ac:dyDescent="0.25">
      <c r="A35" s="774" t="s">
        <v>371</v>
      </c>
      <c r="B35" s="775">
        <v>1</v>
      </c>
      <c r="C35" s="872">
        <f>(([1]ACCESSORIES!M35*'[1]MARK UP FOR RETAIL'!$D$10)*'[1]MARK UP FOR RETAIL'!$D$11)*'[1]MARK UP FOR RETAIL'!$D$7</f>
        <v>3.1914000000000002</v>
      </c>
      <c r="D35" s="873"/>
      <c r="E35" s="785"/>
      <c r="F35" s="53"/>
      <c r="G35" s="638"/>
      <c r="H35" s="638"/>
    </row>
    <row r="36" spans="1:8" x14ac:dyDescent="0.25">
      <c r="A36" s="774" t="s">
        <v>372</v>
      </c>
      <c r="B36" s="775">
        <v>1</v>
      </c>
      <c r="C36" s="872">
        <f>(([1]ACCESSORIES!M36*'[1]MARK UP FOR RETAIL'!$D$10)*'[1]MARK UP FOR RETAIL'!$D$11)*'[1]MARK UP FOR RETAIL'!$D$7</f>
        <v>3.1914000000000002</v>
      </c>
      <c r="D36" s="873"/>
      <c r="E36" s="785"/>
      <c r="F36" s="53"/>
      <c r="G36" s="638"/>
      <c r="H36" s="638"/>
    </row>
    <row r="37" spans="1:8" x14ac:dyDescent="0.25">
      <c r="A37" s="774" t="s">
        <v>373</v>
      </c>
      <c r="B37" s="775">
        <v>1</v>
      </c>
      <c r="C37" s="872">
        <f>(([1]ACCESSORIES!M37*'[1]MARK UP FOR RETAIL'!$D$10)*'[1]MARK UP FOR RETAIL'!$D$11)*'[1]MARK UP FOR RETAIL'!$D$7</f>
        <v>5.5728000000000009</v>
      </c>
      <c r="D37" s="873"/>
      <c r="E37" s="785"/>
      <c r="F37" s="53"/>
      <c r="G37" s="638"/>
      <c r="H37" s="638"/>
    </row>
    <row r="38" spans="1:8" x14ac:dyDescent="0.25">
      <c r="A38" s="776" t="s">
        <v>374</v>
      </c>
      <c r="B38" s="777">
        <v>1</v>
      </c>
      <c r="C38" s="874">
        <f>(([1]ACCESSORIES!M38*'[1]MARK UP FOR RETAIL'!$D$10)*'[1]MARK UP FOR RETAIL'!$D$11)*'[1]MARK UP FOR RETAIL'!$D$7</f>
        <v>16.7346</v>
      </c>
      <c r="D38" s="875"/>
      <c r="E38" s="785"/>
      <c r="F38" s="53"/>
      <c r="G38" s="638"/>
      <c r="H38" s="638"/>
    </row>
    <row r="39" spans="1:8" ht="15.75" customHeight="1" x14ac:dyDescent="0.25">
      <c r="A39" s="791"/>
      <c r="B39" s="792"/>
      <c r="C39" s="792"/>
      <c r="D39" s="793"/>
      <c r="E39" s="785"/>
      <c r="F39" s="53"/>
      <c r="G39" s="638"/>
      <c r="H39" s="638"/>
    </row>
    <row r="40" spans="1:8" x14ac:dyDescent="0.25">
      <c r="A40" s="772" t="s">
        <v>375</v>
      </c>
      <c r="B40" s="773">
        <v>1</v>
      </c>
      <c r="C40" s="870">
        <f>(([1]ACCESSORIES!M40*'[1]MARK UP FOR RETAIL'!$D$10)*'[1]MARK UP FOR RETAIL'!$D$11)*'[1]MARK UP FOR RETAIL'!$D$7</f>
        <v>87.02640000000001</v>
      </c>
      <c r="D40" s="871"/>
      <c r="E40" s="785"/>
      <c r="F40" s="53"/>
      <c r="G40" s="638"/>
      <c r="H40" s="638"/>
    </row>
    <row r="41" spans="1:8" x14ac:dyDescent="0.25">
      <c r="A41" s="774" t="s">
        <v>376</v>
      </c>
      <c r="B41" s="775">
        <v>1</v>
      </c>
      <c r="C41" s="872">
        <f>(([1]ACCESSORIES!M41*'[1]MARK UP FOR RETAIL'!$D$10)*'[1]MARK UP FOR RETAIL'!$D$11)*'[1]MARK UP FOR RETAIL'!$D$7</f>
        <v>25.936200000000003</v>
      </c>
      <c r="D41" s="873"/>
      <c r="E41" s="785"/>
      <c r="F41" s="53"/>
      <c r="G41" s="638"/>
      <c r="H41" s="638"/>
    </row>
    <row r="42" spans="1:8" x14ac:dyDescent="0.25">
      <c r="A42" s="774" t="s">
        <v>377</v>
      </c>
      <c r="B42" s="775">
        <v>1</v>
      </c>
      <c r="C42" s="872">
        <f>(([1]ACCESSORIES!M42*'[1]MARK UP FOR RETAIL'!$D$10)*'[1]MARK UP FOR RETAIL'!$D$11)*'[1]MARK UP FOR RETAIL'!$D$7</f>
        <v>46.575000000000003</v>
      </c>
      <c r="D42" s="873"/>
      <c r="E42" s="785"/>
      <c r="F42" s="53"/>
      <c r="G42" s="638"/>
      <c r="H42" s="638"/>
    </row>
    <row r="43" spans="1:8" x14ac:dyDescent="0.25">
      <c r="A43" s="774" t="s">
        <v>378</v>
      </c>
      <c r="B43" s="775">
        <v>1</v>
      </c>
      <c r="C43" s="872">
        <f>(([1]ACCESSORIES!M43*'[1]MARK UP FOR RETAIL'!$D$10)*'[1]MARK UP FOR RETAIL'!$D$11)*'[1]MARK UP FOR RETAIL'!$D$7</f>
        <v>18.678599999999999</v>
      </c>
      <c r="D43" s="873"/>
      <c r="E43" s="785"/>
      <c r="F43" s="53"/>
      <c r="G43" s="638"/>
      <c r="H43" s="638"/>
    </row>
    <row r="44" spans="1:8" x14ac:dyDescent="0.25">
      <c r="A44" s="774" t="s">
        <v>379</v>
      </c>
      <c r="B44" s="775">
        <v>1</v>
      </c>
      <c r="C44" s="872">
        <f>(([1]ACCESSORIES!M44*'[1]MARK UP FOR RETAIL'!$D$10)*'[1]MARK UP FOR RETAIL'!$D$11)*'[1]MARK UP FOR RETAIL'!$D$7</f>
        <v>6.9984000000000011</v>
      </c>
      <c r="D44" s="873"/>
      <c r="E44" s="785"/>
      <c r="F44" s="53"/>
      <c r="G44" s="638"/>
      <c r="H44" s="638"/>
    </row>
    <row r="45" spans="1:8" x14ac:dyDescent="0.25">
      <c r="A45" s="796" t="s">
        <v>380</v>
      </c>
      <c r="B45" s="787">
        <v>1</v>
      </c>
      <c r="C45" s="872">
        <f>(([1]ACCESSORIES!M45*'[1]MARK UP FOR RETAIL'!$D$10)*'[1]MARK UP FOR RETAIL'!$D$11)*'[1]MARK UP FOR RETAIL'!$D$7</f>
        <v>15.390000000000002</v>
      </c>
      <c r="D45" s="873"/>
      <c r="E45" s="785"/>
      <c r="F45" s="53"/>
      <c r="G45" s="638"/>
      <c r="H45" s="638"/>
    </row>
    <row r="46" spans="1:8" x14ac:dyDescent="0.25">
      <c r="A46" s="797" t="s">
        <v>381</v>
      </c>
      <c r="B46" s="788">
        <v>1</v>
      </c>
      <c r="C46" s="874">
        <f>(([1]ACCESSORIES!M46*'[1]MARK UP FOR RETAIL'!$D$10)*'[1]MARK UP FOR RETAIL'!$D$11)*'[1]MARK UP FOR RETAIL'!$D$7</f>
        <v>7.063200000000001</v>
      </c>
      <c r="D46" s="875"/>
      <c r="E46" s="785"/>
      <c r="F46" s="53"/>
      <c r="G46" s="638"/>
      <c r="H46" s="638"/>
    </row>
    <row r="47" spans="1:8" x14ac:dyDescent="0.25">
      <c r="A47" s="760"/>
      <c r="B47" s="761"/>
      <c r="C47" s="798"/>
      <c r="D47" s="798"/>
      <c r="E47" s="785"/>
      <c r="F47" s="53"/>
      <c r="G47" s="638"/>
      <c r="H47" s="638"/>
    </row>
    <row r="48" spans="1:8" x14ac:dyDescent="0.25">
      <c r="A48" s="760"/>
      <c r="B48" s="761"/>
      <c r="C48" s="762" t="s">
        <v>342</v>
      </c>
      <c r="D48" s="762"/>
      <c r="E48" s="763" t="s">
        <v>343</v>
      </c>
      <c r="F48" s="763"/>
      <c r="G48" s="764" t="s">
        <v>344</v>
      </c>
      <c r="H48" s="765"/>
    </row>
    <row r="49" spans="1:8" ht="15.75" x14ac:dyDescent="0.25">
      <c r="A49" s="766" t="s">
        <v>382</v>
      </c>
      <c r="B49" s="767" t="s">
        <v>346</v>
      </c>
      <c r="C49" s="799"/>
      <c r="D49" s="768"/>
      <c r="E49" s="769"/>
      <c r="F49" s="769"/>
      <c r="G49" s="770"/>
      <c r="H49" s="771"/>
    </row>
    <row r="50" spans="1:8" x14ac:dyDescent="0.25">
      <c r="A50" s="772" t="s">
        <v>383</v>
      </c>
      <c r="B50" s="784">
        <v>1</v>
      </c>
      <c r="C50" s="913">
        <f>(([1]ACCESSORIES!M50*'[1]MARK UP FOR RETAIL'!$D$10)*'[1]MARK UP FOR RETAIL'!$D$11)*'[1]MARK UP FOR RETAIL'!$D$7</f>
        <v>33.469200000000001</v>
      </c>
      <c r="D50" s="913"/>
      <c r="E50" s="913">
        <f>(([1]ACCESSORIES!O50*'[1]MARK UP FOR RETAIL'!$D$10)*'[1]MARK UP FOR RETAIL'!$D$11)*'[1]MARK UP FOR RETAIL'!$D$7</f>
        <v>25.11</v>
      </c>
      <c r="F50" s="913"/>
      <c r="G50" s="913">
        <f>(([1]ACCESSORIES!Q50*'[1]MARK UP FOR RETAIL'!$D$10)*'[1]MARK UP FOR RETAIL'!$D$11)*'[1]MARK UP FOR RETAIL'!$D$7</f>
        <v>27.880200000000002</v>
      </c>
      <c r="H50" s="914"/>
    </row>
    <row r="51" spans="1:8" x14ac:dyDescent="0.25">
      <c r="A51" s="774" t="s">
        <v>384</v>
      </c>
      <c r="B51" s="787">
        <v>1</v>
      </c>
      <c r="C51" s="915">
        <f>(([1]ACCESSORIES!M51*'[1]MARK UP FOR RETAIL'!$D$10)*'[1]MARK UP FOR RETAIL'!$D$11)*'[1]MARK UP FOR RETAIL'!$D$7</f>
        <v>45.732599999999998</v>
      </c>
      <c r="D51" s="915"/>
      <c r="E51" s="915">
        <f>(([1]ACCESSORIES!O51*'[1]MARK UP FOR RETAIL'!$D$10)*'[1]MARK UP FOR RETAIL'!$D$11)*'[1]MARK UP FOR RETAIL'!$D$7</f>
        <v>33.890400000000007</v>
      </c>
      <c r="F51" s="915"/>
      <c r="G51" s="915">
        <f>(([1]ACCESSORIES!Q51*'[1]MARK UP FOR RETAIL'!$D$10)*'[1]MARK UP FOR RETAIL'!$D$11)*'[1]MARK UP FOR RETAIL'!$D$7</f>
        <v>37.648800000000001</v>
      </c>
      <c r="H51" s="916"/>
    </row>
    <row r="52" spans="1:8" x14ac:dyDescent="0.25">
      <c r="A52" s="774" t="s">
        <v>385</v>
      </c>
      <c r="B52" s="787">
        <v>1</v>
      </c>
      <c r="C52" s="872">
        <f>(([1]ACCESSORIES!M52*'[1]MARK UP FOR RETAIL'!$D$10)*'[1]MARK UP FOR RETAIL'!$D$11)*'[1]MARK UP FOR RETAIL'!$D$7</f>
        <v>61.057799999999993</v>
      </c>
      <c r="D52" s="872"/>
      <c r="E52" s="872">
        <f>(([1]ACCESSORIES!O52*'[1]MARK UP FOR RETAIL'!$D$10)*'[1]MARK UP FOR RETAIL'!$D$11)*'[1]MARK UP FOR RETAIL'!$D$7</f>
        <v>45.181799999999996</v>
      </c>
      <c r="F52" s="872"/>
      <c r="G52" s="872">
        <f>(([1]ACCESSORIES!Q52*'[1]MARK UP FOR RETAIL'!$D$10)*'[1]MARK UP FOR RETAIL'!$D$11)*'[1]MARK UP FOR RETAIL'!$D$7</f>
        <v>50.203799999999994</v>
      </c>
      <c r="H52" s="873"/>
    </row>
    <row r="53" spans="1:8" x14ac:dyDescent="0.25">
      <c r="A53" s="800"/>
      <c r="B53" s="761"/>
      <c r="C53" s="917"/>
      <c r="D53" s="917"/>
      <c r="E53" s="917"/>
      <c r="F53" s="918"/>
      <c r="G53" s="918"/>
      <c r="H53" s="919"/>
    </row>
    <row r="54" spans="1:8" x14ac:dyDescent="0.25">
      <c r="A54" s="772" t="s">
        <v>386</v>
      </c>
      <c r="B54" s="784">
        <v>1</v>
      </c>
      <c r="C54" s="913">
        <f>(([1]ACCESSORIES!M54*'[1]MARK UP FOR RETAIL'!$D$10)*'[1]MARK UP FOR RETAIL'!$D$11)*'[1]MARK UP FOR RETAIL'!$D$7</f>
        <v>50.203799999999994</v>
      </c>
      <c r="D54" s="913"/>
      <c r="E54" s="870">
        <f>(([1]ACCESSORIES!O54*'[1]MARK UP FOR RETAIL'!$D$10)*'[1]MARK UP FOR RETAIL'!$D$11)*'[1]MARK UP FOR RETAIL'!$D$7</f>
        <v>37.648800000000001</v>
      </c>
      <c r="F54" s="870"/>
      <c r="G54" s="870">
        <f>(([1]ACCESSORIES!Q54*'[1]MARK UP FOR RETAIL'!$D$10)*'[1]MARK UP FOR RETAIL'!$D$11)*'[1]MARK UP FOR RETAIL'!$D$7</f>
        <v>41.828400000000002</v>
      </c>
      <c r="H54" s="871"/>
    </row>
    <row r="55" spans="1:8" x14ac:dyDescent="0.25">
      <c r="A55" s="774" t="s">
        <v>387</v>
      </c>
      <c r="B55" s="787">
        <v>1</v>
      </c>
      <c r="C55" s="872">
        <f>(([1]ACCESSORIES!M55*'[1]MARK UP FOR RETAIL'!$D$10)*'[1]MARK UP FOR RETAIL'!$D$11)*'[1]MARK UP FOR RETAIL'!$D$7</f>
        <v>68.606999999999999</v>
      </c>
      <c r="D55" s="872"/>
      <c r="E55" s="872">
        <f>(([1]ACCESSORIES!O55*'[1]MARK UP FOR RETAIL'!$D$10)*'[1]MARK UP FOR RETAIL'!$D$11)*'[1]MARK UP FOR RETAIL'!$D$7</f>
        <v>50.835599999999999</v>
      </c>
      <c r="F55" s="872"/>
      <c r="G55" s="872">
        <f>(([1]ACCESSORIES!Q55*'[1]MARK UP FOR RETAIL'!$D$10)*'[1]MARK UP FOR RETAIL'!$D$11)*'[1]MARK UP FOR RETAIL'!$D$7</f>
        <v>56.473200000000006</v>
      </c>
      <c r="H55" s="873"/>
    </row>
    <row r="56" spans="1:8" x14ac:dyDescent="0.25">
      <c r="A56" s="774" t="s">
        <v>388</v>
      </c>
      <c r="B56" s="787">
        <v>1</v>
      </c>
      <c r="C56" s="872">
        <f>(([1]ACCESSORIES!M56*'[1]MARK UP FOR RETAIL'!$D$10)*'[1]MARK UP FOR RETAIL'!$D$11)*'[1]MARK UP FOR RETAIL'!$D$7</f>
        <v>91.627200000000002</v>
      </c>
      <c r="D56" s="872"/>
      <c r="E56" s="872">
        <f>(([1]ACCESSORIES!O56*'[1]MARK UP FOR RETAIL'!$D$10)*'[1]MARK UP FOR RETAIL'!$D$11)*'[1]MARK UP FOR RETAIL'!$D$7</f>
        <v>67.748400000000004</v>
      </c>
      <c r="F56" s="872"/>
      <c r="G56" s="872">
        <f>(([1]ACCESSORIES!Q56*'[1]MARK UP FOR RETAIL'!$D$10)*'[1]MARK UP FOR RETAIL'!$D$11)*'[1]MARK UP FOR RETAIL'!$D$7</f>
        <v>75.297600000000003</v>
      </c>
      <c r="H56" s="873"/>
    </row>
    <row r="57" spans="1:8" x14ac:dyDescent="0.25">
      <c r="A57" s="801"/>
      <c r="B57" s="802"/>
      <c r="C57" s="920"/>
      <c r="D57" s="921"/>
      <c r="E57" s="922"/>
      <c r="F57" s="918"/>
      <c r="G57" s="918"/>
      <c r="H57" s="919"/>
    </row>
    <row r="58" spans="1:8" x14ac:dyDescent="0.25">
      <c r="A58" s="772" t="s">
        <v>389</v>
      </c>
      <c r="B58" s="784">
        <v>1</v>
      </c>
      <c r="C58" s="870">
        <f>(([1]ACCESSORIES!M58*'[1]MARK UP FOR RETAIL'!$D$10)*'[1]MARK UP FOR RETAIL'!$D$11)*'[1]MARK UP FOR RETAIL'!$D$7</f>
        <v>73.061999999999998</v>
      </c>
      <c r="D58" s="870"/>
      <c r="E58" s="870">
        <f>(([1]ACCESSORIES!O58*'[1]MARK UP FOR RETAIL'!$D$10)*'[1]MARK UP FOR RETAIL'!$D$11)*'[1]MARK UP FOR RETAIL'!$D$7</f>
        <v>51.953400000000009</v>
      </c>
      <c r="F58" s="870"/>
      <c r="G58" s="870">
        <f>(([1]ACCESSORIES!Q58*'[1]MARK UP FOR RETAIL'!$D$10)*'[1]MARK UP FOR RETAIL'!$D$11)*'[1]MARK UP FOR RETAIL'!$D$7</f>
        <v>57.736800000000002</v>
      </c>
      <c r="H58" s="871"/>
    </row>
    <row r="59" spans="1:8" x14ac:dyDescent="0.25">
      <c r="A59" s="774" t="s">
        <v>390</v>
      </c>
      <c r="B59" s="787">
        <v>1</v>
      </c>
      <c r="C59" s="872">
        <f>(([1]ACCESSORIES!M59*'[1]MARK UP FOR RETAIL'!$D$10)*'[1]MARK UP FOR RETAIL'!$D$11)*'[1]MARK UP FOR RETAIL'!$D$7</f>
        <v>97.621200000000002</v>
      </c>
      <c r="D59" s="872"/>
      <c r="E59" s="872">
        <f>(([1]ACCESSORIES!O59*'[1]MARK UP FOR RETAIL'!$D$10)*'[1]MARK UP FOR RETAIL'!$D$11)*'[1]MARK UP FOR RETAIL'!$D$7</f>
        <v>71.28</v>
      </c>
      <c r="F59" s="872"/>
      <c r="G59" s="872">
        <f>(([1]ACCESSORIES!Q59*'[1]MARK UP FOR RETAIL'!$D$10)*'[1]MARK UP FOR RETAIL'!$D$11)*'[1]MARK UP FOR RETAIL'!$D$7</f>
        <v>79.201800000000006</v>
      </c>
      <c r="H59" s="873"/>
    </row>
    <row r="60" spans="1:8" x14ac:dyDescent="0.25">
      <c r="A60" s="774" t="s">
        <v>391</v>
      </c>
      <c r="B60" s="787">
        <v>1</v>
      </c>
      <c r="C60" s="872">
        <f>(([1]ACCESSORIES!M60*'[1]MARK UP FOR RETAIL'!$D$10)*'[1]MARK UP FOR RETAIL'!$D$11)*'[1]MARK UP FOR RETAIL'!$D$7</f>
        <v>128.02860000000001</v>
      </c>
      <c r="D60" s="872"/>
      <c r="E60" s="872">
        <f>(([1]ACCESSORIES!O60*'[1]MARK UP FOR RETAIL'!$D$10)*'[1]MARK UP FOR RETAIL'!$D$11)*'[1]MARK UP FOR RETAIL'!$D$7</f>
        <v>93.862799999999993</v>
      </c>
      <c r="F60" s="872"/>
      <c r="G60" s="872">
        <f>(([1]ACCESSORIES!Q60*'[1]MARK UP FOR RETAIL'!$D$10)*'[1]MARK UP FOR RETAIL'!$D$11)*'[1]MARK UP FOR RETAIL'!$D$7</f>
        <v>104.31180000000001</v>
      </c>
      <c r="H60" s="873"/>
    </row>
    <row r="61" spans="1:8" x14ac:dyDescent="0.25">
      <c r="A61" s="800"/>
      <c r="B61" s="761"/>
      <c r="C61" s="917"/>
      <c r="D61" s="917"/>
      <c r="E61" s="917"/>
      <c r="F61" s="918"/>
      <c r="G61" s="918"/>
      <c r="H61" s="919"/>
    </row>
    <row r="62" spans="1:8" x14ac:dyDescent="0.25">
      <c r="A62" s="772" t="s">
        <v>392</v>
      </c>
      <c r="B62" s="784">
        <v>1</v>
      </c>
      <c r="C62" s="870">
        <f>(([1]ACCESSORIES!M62*'[1]MARK UP FOR RETAIL'!$D$10)*'[1]MARK UP FOR RETAIL'!$D$11)*'[1]MARK UP FOR RETAIL'!$D$7</f>
        <v>97.621200000000002</v>
      </c>
      <c r="D62" s="870"/>
      <c r="E62" s="870">
        <f>(([1]ACCESSORIES!O62*'[1]MARK UP FOR RETAIL'!$D$10)*'[1]MARK UP FOR RETAIL'!$D$11)*'[1]MARK UP FOR RETAIL'!$D$7</f>
        <v>71.28</v>
      </c>
      <c r="F62" s="870"/>
      <c r="G62" s="870">
        <f>(([1]ACCESSORIES!Q62*'[1]MARK UP FOR RETAIL'!$D$10)*'[1]MARK UP FOR RETAIL'!$D$11)*'[1]MARK UP FOR RETAIL'!$D$7</f>
        <v>79.201800000000006</v>
      </c>
      <c r="H62" s="871"/>
    </row>
    <row r="63" spans="1:8" x14ac:dyDescent="0.25">
      <c r="A63" s="774" t="s">
        <v>393</v>
      </c>
      <c r="B63" s="787">
        <v>1</v>
      </c>
      <c r="C63" s="872">
        <f>(([1]ACCESSORIES!M63*'[1]MARK UP FOR RETAIL'!$D$10)*'[1]MARK UP FOR RETAIL'!$D$11)*'[1]MARK UP FOR RETAIL'!$D$7</f>
        <v>140.03280000000001</v>
      </c>
      <c r="D63" s="872"/>
      <c r="E63" s="872">
        <f>(([1]ACCESSORIES!O63*'[1]MARK UP FOR RETAIL'!$D$10)*'[1]MARK UP FOR RETAIL'!$D$11)*'[1]MARK UP FOR RETAIL'!$D$7</f>
        <v>101.39580000000001</v>
      </c>
      <c r="F63" s="872"/>
      <c r="G63" s="872">
        <f>(([1]ACCESSORIES!Q63*'[1]MARK UP FOR RETAIL'!$D$10)*'[1]MARK UP FOR RETAIL'!$D$11)*'[1]MARK UP FOR RETAIL'!$D$7</f>
        <v>112.6872</v>
      </c>
      <c r="H63" s="873"/>
    </row>
    <row r="64" spans="1:8" x14ac:dyDescent="0.25">
      <c r="A64" s="774" t="s">
        <v>394</v>
      </c>
      <c r="B64" s="787">
        <v>1</v>
      </c>
      <c r="C64" s="872">
        <f>(([1]ACCESSORIES!M64*'[1]MARK UP FOR RETAIL'!$D$10)*'[1]MARK UP FOR RETAIL'!$D$11)*'[1]MARK UP FOR RETAIL'!$D$7</f>
        <v>182.6874</v>
      </c>
      <c r="D64" s="872"/>
      <c r="E64" s="872">
        <f>(([1]ACCESSORIES!O64*'[1]MARK UP FOR RETAIL'!$D$10)*'[1]MARK UP FOR RETAIL'!$D$11)*'[1]MARK UP FOR RETAIL'!$D$7</f>
        <v>131.77080000000001</v>
      </c>
      <c r="F64" s="872"/>
      <c r="G64" s="872">
        <f>(([1]ACCESSORIES!Q64*'[1]MARK UP FOR RETAIL'!$D$10)*'[1]MARK UP FOR RETAIL'!$D$11)*'[1]MARK UP FOR RETAIL'!$D$7</f>
        <v>146.41559999999998</v>
      </c>
      <c r="H64" s="873"/>
    </row>
    <row r="65" spans="1:10" x14ac:dyDescent="0.25">
      <c r="A65" s="804"/>
      <c r="B65" s="761"/>
      <c r="C65" s="923"/>
      <c r="D65" s="923"/>
      <c r="E65" s="923"/>
      <c r="F65" s="923"/>
      <c r="G65" s="923"/>
      <c r="H65" s="923"/>
    </row>
    <row r="66" spans="1:10" x14ac:dyDescent="0.25">
      <c r="A66" s="806" t="s">
        <v>395</v>
      </c>
      <c r="B66" s="807">
        <v>2</v>
      </c>
      <c r="C66" s="924">
        <f>(([1]ACCESSORIES!M66*'[1]MARK UP FOR RETAIL'!$D$10)*'[1]MARK UP FOR RETAIL'!$D$11)*'[1]MARK UP FOR RETAIL'!$D$7</f>
        <v>8.3754000000000008</v>
      </c>
      <c r="D66" s="924"/>
      <c r="E66" s="924">
        <f>(([1]ACCESSORIES!O66*'[1]MARK UP FOR RETAIL'!$D$10)*'[1]MARK UP FOR RETAIL'!$D$11)*'[1]MARK UP FOR RETAIL'!$D$7</f>
        <v>6.2855999999999996</v>
      </c>
      <c r="F66" s="924"/>
      <c r="G66" s="924">
        <f>(([1]ACCESSORIES!Q66*'[1]MARK UP FOR RETAIL'!$D$10)*'[1]MARK UP FOR RETAIL'!$D$11)*'[1]MARK UP FOR RETAIL'!$D$7</f>
        <v>6.9984000000000011</v>
      </c>
      <c r="H66" s="925"/>
    </row>
    <row r="67" spans="1:10" x14ac:dyDescent="0.25">
      <c r="A67" s="760"/>
      <c r="B67" s="761"/>
      <c r="C67" s="808"/>
      <c r="D67" s="808"/>
      <c r="E67" s="808"/>
      <c r="F67" s="808"/>
      <c r="G67" s="808"/>
      <c r="H67" s="808"/>
    </row>
    <row r="68" spans="1:10" x14ac:dyDescent="0.25">
      <c r="A68" s="760"/>
      <c r="B68" s="761"/>
      <c r="C68" s="808"/>
      <c r="D68" s="808"/>
      <c r="E68" s="808"/>
      <c r="F68" s="808"/>
      <c r="G68" s="808"/>
      <c r="H68" s="808"/>
    </row>
    <row r="69" spans="1:10" x14ac:dyDescent="0.25">
      <c r="A69" s="760"/>
      <c r="B69" s="761"/>
      <c r="C69" s="808"/>
      <c r="D69" s="808"/>
      <c r="E69" s="808"/>
      <c r="F69" s="808"/>
      <c r="G69" s="808"/>
      <c r="H69" s="808"/>
    </row>
    <row r="70" spans="1:10" x14ac:dyDescent="0.25">
      <c r="A70" s="804"/>
      <c r="B70" s="761"/>
      <c r="C70" s="780" t="s">
        <v>342</v>
      </c>
      <c r="D70" s="762"/>
      <c r="E70" s="763" t="s">
        <v>343</v>
      </c>
      <c r="F70" s="763"/>
      <c r="G70" s="764" t="s">
        <v>344</v>
      </c>
      <c r="H70" s="809"/>
    </row>
    <row r="71" spans="1:10" x14ac:dyDescent="0.25">
      <c r="A71" s="810" t="s">
        <v>426</v>
      </c>
      <c r="B71" s="811" t="s">
        <v>346</v>
      </c>
      <c r="C71" s="799"/>
      <c r="D71" s="768"/>
      <c r="E71" s="769"/>
      <c r="F71" s="769"/>
      <c r="G71" s="812"/>
      <c r="H71" s="813"/>
    </row>
    <row r="72" spans="1:10" x14ac:dyDescent="0.25">
      <c r="A72" s="814" t="s">
        <v>427</v>
      </c>
      <c r="B72" s="784">
        <v>1</v>
      </c>
      <c r="C72" s="870">
        <f>(([1]ACCESSORIES!M72*'[1]MARK UP FOR RETAIL'!$D$10)*'[1]MARK UP FOR RETAIL'!$D$11)*'[1]MARK UP FOR RETAIL'!$D$7</f>
        <v>46.445400000000006</v>
      </c>
      <c r="D72" s="870"/>
      <c r="E72" s="870">
        <f>(([1]ACCESSORIES!O72*'[1]MARK UP FOR RETAIL'!$D$10)*'[1]MARK UP FOR RETAIL'!$D$11)*'[1]MARK UP FOR RETAIL'!$D$7</f>
        <v>33.533999999999999</v>
      </c>
      <c r="F72" s="870"/>
      <c r="G72" s="870">
        <f>(([1]ACCESSORIES!Q72*'[1]MARK UP FOR RETAIL'!$D$10)*'[1]MARK UP FOR RETAIL'!$D$11)*'[1]MARK UP FOR RETAIL'!$D$7</f>
        <v>36.855000000000004</v>
      </c>
      <c r="H72" s="871"/>
      <c r="J72" s="912"/>
    </row>
    <row r="73" spans="1:10" x14ac:dyDescent="0.25">
      <c r="A73" s="796" t="s">
        <v>428</v>
      </c>
      <c r="B73" s="787">
        <v>1</v>
      </c>
      <c r="C73" s="872">
        <f>(([1]ACCESSORIES!M73*'[1]MARK UP FOR RETAIL'!$D$10)*'[1]MARK UP FOR RETAIL'!$D$11)*'[1]MARK UP FOR RETAIL'!$D$7</f>
        <v>62.775000000000006</v>
      </c>
      <c r="D73" s="872"/>
      <c r="E73" s="872">
        <f>(([1]ACCESSORIES!O73*'[1]MARK UP FOR RETAIL'!$D$10)*'[1]MARK UP FOR RETAIL'!$D$11)*'[1]MARK UP FOR RETAIL'!$D$7</f>
        <v>36.385200000000005</v>
      </c>
      <c r="F73" s="872"/>
      <c r="G73" s="872">
        <f>(([1]ACCESSORIES!Q73*'[1]MARK UP FOR RETAIL'!$D$10)*'[1]MARK UP FOR RETAIL'!$D$11)*'[1]MARK UP FOR RETAIL'!$D$7</f>
        <v>40.435200000000002</v>
      </c>
      <c r="H73" s="873"/>
    </row>
    <row r="74" spans="1:10" x14ac:dyDescent="0.25">
      <c r="A74" s="796" t="s">
        <v>429</v>
      </c>
      <c r="B74" s="787">
        <v>1</v>
      </c>
      <c r="C74" s="872">
        <f>(([1]ACCESSORIES!M74*'[1]MARK UP FOR RETAIL'!$D$10)*'[1]MARK UP FOR RETAIL'!$D$11)*'[1]MARK UP FOR RETAIL'!$D$7</f>
        <v>80.19</v>
      </c>
      <c r="D74" s="872"/>
      <c r="E74" s="872">
        <f>(([1]ACCESSORIES!O74*'[1]MARK UP FOR RETAIL'!$D$10)*'[1]MARK UP FOR RETAIL'!$D$11)*'[1]MARK UP FOR RETAIL'!$D$7</f>
        <v>43.561800000000005</v>
      </c>
      <c r="F74" s="872"/>
      <c r="G74" s="872">
        <f>(([1]ACCESSORIES!Q74*'[1]MARK UP FOR RETAIL'!$D$10)*'[1]MARK UP FOR RETAIL'!$D$11)*'[1]MARK UP FOR RETAIL'!$D$7</f>
        <v>48.405599999999993</v>
      </c>
      <c r="H74" s="873"/>
    </row>
    <row r="75" spans="1:10" x14ac:dyDescent="0.25">
      <c r="A75" s="797" t="s">
        <v>430</v>
      </c>
      <c r="B75" s="788">
        <v>1</v>
      </c>
      <c r="C75" s="926">
        <f>(([1]ACCESSORIES!M75*'[1]MARK UP FOR RETAIL'!$D$10)*'[1]MARK UP FOR RETAIL'!$D$11)*'[1]MARK UP FOR RETAIL'!$D$7</f>
        <v>97.621200000000002</v>
      </c>
      <c r="D75" s="926"/>
      <c r="E75" s="926">
        <f>(([1]ACCESSORIES!O75*'[1]MARK UP FOR RETAIL'!$D$10)*'[1]MARK UP FOR RETAIL'!$D$11)*'[1]MARK UP FOR RETAIL'!$D$7</f>
        <v>50.706000000000003</v>
      </c>
      <c r="F75" s="926"/>
      <c r="G75" s="926">
        <f>(([1]ACCESSORIES!Q75*'[1]MARK UP FOR RETAIL'!$D$10)*'[1]MARK UP FOR RETAIL'!$D$11)*'[1]MARK UP FOR RETAIL'!$D$7</f>
        <v>56.327400000000011</v>
      </c>
      <c r="H75" s="927"/>
    </row>
    <row r="76" spans="1:10" x14ac:dyDescent="0.25">
      <c r="A76" s="760"/>
      <c r="B76" s="761"/>
      <c r="C76" s="759"/>
      <c r="D76" s="759"/>
      <c r="E76" s="759"/>
      <c r="F76" s="53"/>
      <c r="G76" s="638"/>
      <c r="H76" s="638"/>
    </row>
    <row r="77" spans="1:10" x14ac:dyDescent="0.25">
      <c r="A77" s="804"/>
      <c r="B77" s="761"/>
      <c r="C77" s="780" t="s">
        <v>342</v>
      </c>
      <c r="D77" s="762"/>
      <c r="E77" s="763" t="s">
        <v>343</v>
      </c>
      <c r="F77" s="763"/>
      <c r="G77" s="764" t="s">
        <v>344</v>
      </c>
      <c r="H77" s="809"/>
    </row>
    <row r="78" spans="1:10" x14ac:dyDescent="0.25">
      <c r="A78" s="810" t="s">
        <v>431</v>
      </c>
      <c r="B78" s="811" t="s">
        <v>346</v>
      </c>
      <c r="C78" s="799"/>
      <c r="D78" s="768"/>
      <c r="E78" s="769"/>
      <c r="F78" s="769"/>
      <c r="G78" s="812"/>
      <c r="H78" s="813"/>
    </row>
    <row r="79" spans="1:10" x14ac:dyDescent="0.25">
      <c r="A79" s="814" t="s">
        <v>432</v>
      </c>
      <c r="B79" s="784">
        <v>1</v>
      </c>
      <c r="C79" s="882">
        <f>(([1]ACCESSORIES!M79*'[1]MARK UP FOR RETAIL'!$D$10)*'[1]MARK UP FOR RETAIL'!$D$11)*'[1]MARK UP FOR RETAIL'!$D$7</f>
        <v>143.6292</v>
      </c>
      <c r="D79" s="882"/>
      <c r="E79" s="870">
        <f>(([1]ACCESSORIES!O79*'[1]MARK UP FOR RETAIL'!$D$10)*'[1]MARK UP FOR RETAIL'!$D$11)*'[1]MARK UP FOR RETAIL'!$D$7</f>
        <v>84.094200000000001</v>
      </c>
      <c r="F79" s="870"/>
      <c r="G79" s="882">
        <f>(([1]ACCESSORIES!Q79*'[1]MARK UP FOR RETAIL'!$D$10)*'[1]MARK UP FOR RETAIL'!$D$11)*'[1]MARK UP FOR RETAIL'!$D$7</f>
        <v>93.425399999999996</v>
      </c>
      <c r="H79" s="883"/>
    </row>
    <row r="80" spans="1:10" x14ac:dyDescent="0.25">
      <c r="A80" s="796" t="s">
        <v>433</v>
      </c>
      <c r="B80" s="787">
        <v>1</v>
      </c>
      <c r="C80" s="884">
        <f>(([1]ACCESSORIES!M80*'[1]MARK UP FOR RETAIL'!$D$10)*'[1]MARK UP FOR RETAIL'!$D$11)*'[1]MARK UP FOR RETAIL'!$D$7</f>
        <v>104.571</v>
      </c>
      <c r="D80" s="884"/>
      <c r="E80" s="872">
        <f>(([1]ACCESSORIES!O80*'[1]MARK UP FOR RETAIL'!$D$10)*'[1]MARK UP FOR RETAIL'!$D$11)*'[1]MARK UP FOR RETAIL'!$D$7</f>
        <v>56.197799999999994</v>
      </c>
      <c r="F80" s="872"/>
      <c r="G80" s="884">
        <f>(([1]ACCESSORIES!Q80*'[1]MARK UP FOR RETAIL'!$D$10)*'[1]MARK UP FOR RETAIL'!$D$11)*'[1]MARK UP FOR RETAIL'!$D$7</f>
        <v>62.451000000000001</v>
      </c>
      <c r="H80" s="885"/>
    </row>
    <row r="81" spans="1:8" x14ac:dyDescent="0.25">
      <c r="A81" s="815" t="s">
        <v>434</v>
      </c>
      <c r="B81" s="787">
        <v>1</v>
      </c>
      <c r="C81" s="884">
        <f>(([1]ACCESSORIES!M81*'[1]MARK UP FOR RETAIL'!$D$10)*'[1]MARK UP FOR RETAIL'!$D$11)*'[1]MARK UP FOR RETAIL'!$D$7</f>
        <v>33.631200000000007</v>
      </c>
      <c r="D81" s="884"/>
      <c r="E81" s="928">
        <f>(([1]ACCESSORIES!O81*'[1]MARK UP FOR RETAIL'!$D$10)*'[1]MARK UP FOR RETAIL'!$D$11)*'[1]MARK UP FOR RETAIL'!$D$7</f>
        <v>24.202799999999996</v>
      </c>
      <c r="F81" s="928"/>
      <c r="G81" s="929">
        <f>(([1]ACCESSORIES!Q81*'[1]MARK UP FOR RETAIL'!$D$10)*'[1]MARK UP FOR RETAIL'!$D$11)*'[1]MARK UP FOR RETAIL'!$D$7</f>
        <v>26.892000000000003</v>
      </c>
      <c r="H81" s="930"/>
    </row>
    <row r="82" spans="1:8" x14ac:dyDescent="0.25">
      <c r="A82" s="796" t="s">
        <v>435</v>
      </c>
      <c r="B82" s="787">
        <v>1</v>
      </c>
      <c r="C82" s="884">
        <f>(([1]ACCESSORIES!M82*'[1]MARK UP FOR RETAIL'!$D$10)*'[1]MARK UP FOR RETAIL'!$D$11)*'[1]MARK UP FOR RETAIL'!$D$7</f>
        <v>12.96</v>
      </c>
      <c r="D82" s="884"/>
      <c r="E82" s="908"/>
      <c r="F82" s="931"/>
      <c r="G82" s="931"/>
      <c r="H82" s="909"/>
    </row>
    <row r="83" spans="1:8" x14ac:dyDescent="0.25">
      <c r="A83" s="796" t="s">
        <v>436</v>
      </c>
      <c r="B83" s="787">
        <v>1</v>
      </c>
      <c r="C83" s="932">
        <f>(([1]ACCESSORIES!M83*'[1]MARK UP FOR RETAIL'!$D$10)*'[1]MARK UP FOR RETAIL'!$D$11)*'[1]MARK UP FOR RETAIL'!$D$7</f>
        <v>9.3960000000000008</v>
      </c>
      <c r="D83" s="932"/>
      <c r="E83" s="898"/>
      <c r="F83" s="933"/>
      <c r="G83" s="933"/>
      <c r="H83" s="899"/>
    </row>
    <row r="84" spans="1:8" x14ac:dyDescent="0.25">
      <c r="A84" s="815" t="s">
        <v>437</v>
      </c>
      <c r="B84" s="787">
        <v>1</v>
      </c>
      <c r="C84" s="934">
        <f>(([1]ACCESSORIES!M84*'[1]MARK UP FOR RETAIL'!$D$10)*'[1]MARK UP FOR RETAIL'!$D$11)*'[1]MARK UP FOR RETAIL'!$D$7</f>
        <v>17.722799999999999</v>
      </c>
      <c r="D84" s="934"/>
      <c r="E84" s="898"/>
      <c r="F84" s="933"/>
      <c r="G84" s="933"/>
      <c r="H84" s="899"/>
    </row>
    <row r="85" spans="1:8" x14ac:dyDescent="0.25">
      <c r="A85" s="816" t="s">
        <v>438</v>
      </c>
      <c r="B85" s="788">
        <v>1</v>
      </c>
      <c r="C85" s="886">
        <f>(([1]ACCESSORIES!M85*'[1]MARK UP FOR RETAIL'!$D$10)*'[1]MARK UP FOR RETAIL'!$D$11)*'[1]MARK UP FOR RETAIL'!$D$7</f>
        <v>13.186800000000002</v>
      </c>
      <c r="D85" s="886"/>
      <c r="E85" s="902"/>
      <c r="F85" s="935"/>
      <c r="G85" s="935"/>
      <c r="H85" s="903"/>
    </row>
    <row r="86" spans="1:8" x14ac:dyDescent="0.25">
      <c r="A86" s="760"/>
      <c r="B86" s="761"/>
      <c r="C86" s="808"/>
      <c r="D86" s="808"/>
      <c r="E86" s="808"/>
      <c r="F86" s="808"/>
      <c r="G86" s="808"/>
      <c r="H86" s="808"/>
    </row>
    <row r="87" spans="1:8" ht="15.75" thickBot="1" x14ac:dyDescent="0.3">
      <c r="A87" s="760"/>
      <c r="B87" s="761"/>
      <c r="C87" s="808"/>
      <c r="D87" s="808"/>
      <c r="E87" s="808"/>
      <c r="F87" s="808"/>
      <c r="G87" s="808"/>
      <c r="H87" s="808"/>
    </row>
    <row r="88" spans="1:8" ht="16.5" thickBot="1" x14ac:dyDescent="0.3">
      <c r="A88" s="817" t="s">
        <v>396</v>
      </c>
      <c r="B88" s="818"/>
      <c r="C88" s="819"/>
      <c r="D88" s="819"/>
      <c r="E88" s="819"/>
      <c r="F88" s="820"/>
      <c r="G88" s="820"/>
      <c r="H88" s="821"/>
    </row>
    <row r="89" spans="1:8" x14ac:dyDescent="0.25">
      <c r="A89" s="822"/>
      <c r="B89" s="823" t="s">
        <v>397</v>
      </c>
      <c r="C89" s="824" t="s">
        <v>398</v>
      </c>
      <c r="D89" s="824" t="s">
        <v>399</v>
      </c>
      <c r="E89" s="824" t="s">
        <v>400</v>
      </c>
      <c r="F89" s="824" t="s">
        <v>401</v>
      </c>
      <c r="G89" s="824" t="s">
        <v>402</v>
      </c>
      <c r="H89" s="825" t="s">
        <v>403</v>
      </c>
    </row>
    <row r="90" spans="1:8" x14ac:dyDescent="0.25">
      <c r="A90" s="826"/>
      <c r="B90" s="827" t="s">
        <v>404</v>
      </c>
      <c r="C90" s="828" t="s">
        <v>279</v>
      </c>
      <c r="D90" s="828" t="s">
        <v>405</v>
      </c>
      <c r="E90" s="828" t="s">
        <v>406</v>
      </c>
      <c r="F90" s="828" t="s">
        <v>407</v>
      </c>
      <c r="G90" s="828" t="s">
        <v>408</v>
      </c>
      <c r="H90" s="829" t="s">
        <v>409</v>
      </c>
    </row>
    <row r="91" spans="1:8" x14ac:dyDescent="0.25">
      <c r="A91" s="814" t="s">
        <v>410</v>
      </c>
      <c r="B91" s="876">
        <f>(([1]ACCESSORIES!L99*'[1]MARK UP FOR RETAIL'!$D$10)*'[1]MARK UP FOR RETAIL'!$D$11)*'[1]MARK UP FOR RETAIL'!$D$7</f>
        <v>47.417399999999994</v>
      </c>
      <c r="C91" s="876">
        <f>(([1]ACCESSORIES!M99*'[1]MARK UP FOR RETAIL'!$D$10)*'[1]MARK UP FOR RETAIL'!$D$11)*'[1]MARK UP FOR RETAIL'!$D$7</f>
        <v>94.834799999999987</v>
      </c>
      <c r="D91" s="876">
        <f>(([1]ACCESSORIES!N99*'[1]MARK UP FOR RETAIL'!$D$10)*'[1]MARK UP FOR RETAIL'!$D$11)*'[1]MARK UP FOR RETAIL'!$D$7</f>
        <v>142.25220000000002</v>
      </c>
      <c r="E91" s="876">
        <f>(([1]ACCESSORIES!O99*'[1]MARK UP FOR RETAIL'!$D$10)*'[1]MARK UP FOR RETAIL'!$D$11)*'[1]MARK UP FOR RETAIL'!$D$7</f>
        <v>189.66959999999997</v>
      </c>
      <c r="F91" s="876">
        <f>(([1]ACCESSORIES!P99*'[1]MARK UP FOR RETAIL'!$D$10)*'[1]MARK UP FOR RETAIL'!$D$11)*'[1]MARK UP FOR RETAIL'!$D$7</f>
        <v>237.08699999999999</v>
      </c>
      <c r="G91" s="876">
        <f>(([1]ACCESSORIES!Q99*'[1]MARK UP FOR RETAIL'!$D$10)*'[1]MARK UP FOR RETAIL'!$D$11)*'[1]MARK UP FOR RETAIL'!$D$7</f>
        <v>284.553</v>
      </c>
      <c r="H91" s="877">
        <f>(([1]ACCESSORIES!R99*'[1]MARK UP FOR RETAIL'!$D$10)*'[1]MARK UP FOR RETAIL'!$D$11)*'[1]MARK UP FOR RETAIL'!$D$7</f>
        <v>331.92179999999996</v>
      </c>
    </row>
    <row r="92" spans="1:8" x14ac:dyDescent="0.25">
      <c r="A92" s="796" t="s">
        <v>411</v>
      </c>
      <c r="B92" s="878">
        <f>(([1]ACCESSORIES!L100*'[1]MARK UP FOR RETAIL'!$D$10)*'[1]MARK UP FOR RETAIL'!$D$11)*'[1]MARK UP FOR RETAIL'!$D$7</f>
        <v>22.582799999999999</v>
      </c>
      <c r="C92" s="878">
        <f>(([1]ACCESSORIES!M100*'[1]MARK UP FOR RETAIL'!$D$10)*'[1]MARK UP FOR RETAIL'!$D$11)*'[1]MARK UP FOR RETAIL'!$D$7</f>
        <v>45.165599999999998</v>
      </c>
      <c r="D92" s="878">
        <f>(([1]ACCESSORIES!N100*'[1]MARK UP FOR RETAIL'!$D$10)*'[1]MARK UP FOR RETAIL'!$D$11)*'[1]MARK UP FOR RETAIL'!$D$7</f>
        <v>67.748400000000004</v>
      </c>
      <c r="E92" s="878">
        <f>(([1]ACCESSORIES!O100*'[1]MARK UP FOR RETAIL'!$D$10)*'[1]MARK UP FOR RETAIL'!$D$11)*'[1]MARK UP FOR RETAIL'!$D$7</f>
        <v>90.331199999999995</v>
      </c>
      <c r="F92" s="878">
        <f>(([1]ACCESSORIES!P100*'[1]MARK UP FOR RETAIL'!$D$10)*'[1]MARK UP FOR RETAIL'!$D$11)*'[1]MARK UP FOR RETAIL'!$D$7</f>
        <v>112.914</v>
      </c>
      <c r="G92" s="878">
        <f>(([1]ACCESSORIES!Q100*'[1]MARK UP FOR RETAIL'!$D$10)*'[1]MARK UP FOR RETAIL'!$D$11)*'[1]MARK UP FOR RETAIL'!$D$7</f>
        <v>135.49680000000001</v>
      </c>
      <c r="H92" s="879">
        <f>(([1]ACCESSORIES!R100*'[1]MARK UP FOR RETAIL'!$D$10)*'[1]MARK UP FOR RETAIL'!$D$11)*'[1]MARK UP FOR RETAIL'!$D$7</f>
        <v>158.0796</v>
      </c>
    </row>
    <row r="93" spans="1:8" x14ac:dyDescent="0.25">
      <c r="A93" s="776" t="s">
        <v>412</v>
      </c>
      <c r="B93" s="880">
        <f>(([1]ACCESSORIES!L101*'[1]MARK UP FOR RETAIL'!$D$10)*'[1]MARK UP FOR RETAIL'!$D$11)*'[1]MARK UP FOR RETAIL'!$D$7</f>
        <v>25.126200000000001</v>
      </c>
      <c r="C93" s="880">
        <f>(([1]ACCESSORIES!M101*'[1]MARK UP FOR RETAIL'!$D$10)*'[1]MARK UP FOR RETAIL'!$D$11)*'[1]MARK UP FOR RETAIL'!$D$7</f>
        <v>50.252400000000002</v>
      </c>
      <c r="D93" s="880">
        <f>(([1]ACCESSORIES!N101*'[1]MARK UP FOR RETAIL'!$D$10)*'[1]MARK UP FOR RETAIL'!$D$11)*'[1]MARK UP FOR RETAIL'!$D$7</f>
        <v>75.378600000000006</v>
      </c>
      <c r="E93" s="880">
        <f>(([1]ACCESSORIES!O101*'[1]MARK UP FOR RETAIL'!$D$10)*'[1]MARK UP FOR RETAIL'!$D$11)*'[1]MARK UP FOR RETAIL'!$D$7</f>
        <v>100.5048</v>
      </c>
      <c r="F93" s="880">
        <f>(([1]ACCESSORIES!P101*'[1]MARK UP FOR RETAIL'!$D$10)*'[1]MARK UP FOR RETAIL'!$D$11)*'[1]MARK UP FOR RETAIL'!$D$7</f>
        <v>125.63099999999999</v>
      </c>
      <c r="G93" s="880">
        <f>(([1]ACCESSORIES!Q101*'[1]MARK UP FOR RETAIL'!$D$10)*'[1]MARK UP FOR RETAIL'!$D$11)*'[1]MARK UP FOR RETAIL'!$D$7</f>
        <v>150.75720000000001</v>
      </c>
      <c r="H93" s="881">
        <f>(([1]ACCESSORIES!R101*'[1]MARK UP FOR RETAIL'!$D$10)*'[1]MARK UP FOR RETAIL'!$D$11)*'[1]MARK UP FOR RETAIL'!$D$7</f>
        <v>175.88339999999999</v>
      </c>
    </row>
    <row r="94" spans="1:8" x14ac:dyDescent="0.25">
      <c r="A94" s="830"/>
      <c r="B94" s="831" t="s">
        <v>404</v>
      </c>
      <c r="C94" s="831" t="s">
        <v>279</v>
      </c>
      <c r="D94" s="831">
        <v>38.19</v>
      </c>
      <c r="E94" s="831" t="s">
        <v>406</v>
      </c>
      <c r="F94" s="831" t="s">
        <v>407</v>
      </c>
      <c r="G94" s="832" t="s">
        <v>408</v>
      </c>
      <c r="H94" s="833" t="s">
        <v>409</v>
      </c>
    </row>
    <row r="95" spans="1:8" x14ac:dyDescent="0.25">
      <c r="A95" s="814" t="s">
        <v>413</v>
      </c>
      <c r="B95" s="876">
        <f>(([1]ACCESSORIES!L103*'[1]MARK UP FOR RETAIL'!$D$10)*'[1]MARK UP FOR RETAIL'!$D$11)*'[1]MARK UP FOR RETAIL'!$D$7</f>
        <v>61.365600000000008</v>
      </c>
      <c r="C95" s="876">
        <f>(([1]ACCESSORIES!M103*'[1]MARK UP FOR RETAIL'!$D$10)*'[1]MARK UP FOR RETAIL'!$D$11)*'[1]MARK UP FOR RETAIL'!$D$7</f>
        <v>122.73120000000002</v>
      </c>
      <c r="D95" s="876">
        <f>(([1]ACCESSORIES!N103*'[1]MARK UP FOR RETAIL'!$D$10)*'[1]MARK UP FOR RETAIL'!$D$11)*'[1]MARK UP FOR RETAIL'!$D$7</f>
        <v>184.0968</v>
      </c>
      <c r="E95" s="876">
        <f>(([1]ACCESSORIES!O103*'[1]MARK UP FOR RETAIL'!$D$10)*'[1]MARK UP FOR RETAIL'!$D$11)*'[1]MARK UP FOR RETAIL'!$D$7</f>
        <v>245.46240000000003</v>
      </c>
      <c r="F95" s="876">
        <f>(([1]ACCESSORIES!P103*'[1]MARK UP FOR RETAIL'!$D$10)*'[1]MARK UP FOR RETAIL'!$D$11)*'[1]MARK UP FOR RETAIL'!$D$7</f>
        <v>306.82800000000003</v>
      </c>
      <c r="G95" s="876">
        <f>(([1]ACCESSORIES!Q103*'[1]MARK UP FOR RETAIL'!$D$10)*'[1]MARK UP FOR RETAIL'!$D$11)*'[1]MARK UP FOR RETAIL'!$D$7</f>
        <v>368.1936</v>
      </c>
      <c r="H95" s="877">
        <f>(([1]ACCESSORIES!R103*'[1]MARK UP FOR RETAIL'!$D$10)*'[1]MARK UP FOR RETAIL'!$D$11)*'[1]MARK UP FOR RETAIL'!$D$7</f>
        <v>429.55920000000003</v>
      </c>
    </row>
    <row r="96" spans="1:8" x14ac:dyDescent="0.25">
      <c r="A96" s="796" t="s">
        <v>411</v>
      </c>
      <c r="B96" s="878">
        <f>(([1]ACCESSORIES!L104*'[1]MARK UP FOR RETAIL'!$D$10)*'[1]MARK UP FOR RETAIL'!$D$11)*'[1]MARK UP FOR RETAIL'!$D$7</f>
        <v>32.626800000000003</v>
      </c>
      <c r="C96" s="878">
        <f>(([1]ACCESSORIES!M104*'[1]MARK UP FOR RETAIL'!$D$10)*'[1]MARK UP FOR RETAIL'!$D$11)*'[1]MARK UP FOR RETAIL'!$D$7</f>
        <v>65.253600000000006</v>
      </c>
      <c r="D96" s="878">
        <f>(([1]ACCESSORIES!N104*'[1]MARK UP FOR RETAIL'!$D$10)*'[1]MARK UP FOR RETAIL'!$D$11)*'[1]MARK UP FOR RETAIL'!$D$7</f>
        <v>97.880400000000009</v>
      </c>
      <c r="E96" s="878">
        <f>(([1]ACCESSORIES!O104*'[1]MARK UP FOR RETAIL'!$D$10)*'[1]MARK UP FOR RETAIL'!$D$11)*'[1]MARK UP FOR RETAIL'!$D$7</f>
        <v>130.50720000000001</v>
      </c>
      <c r="F96" s="878">
        <f>(([1]ACCESSORIES!P104*'[1]MARK UP FOR RETAIL'!$D$10)*'[1]MARK UP FOR RETAIL'!$D$11)*'[1]MARK UP FOR RETAIL'!$D$7</f>
        <v>163.13400000000001</v>
      </c>
      <c r="G96" s="878">
        <f>(([1]ACCESSORIES!Q104*'[1]MARK UP FOR RETAIL'!$D$10)*'[1]MARK UP FOR RETAIL'!$D$11)*'[1]MARK UP FOR RETAIL'!$D$7</f>
        <v>195.76080000000002</v>
      </c>
      <c r="H96" s="879">
        <f>(([1]ACCESSORIES!R104*'[1]MARK UP FOR RETAIL'!$D$10)*'[1]MARK UP FOR RETAIL'!$D$11)*'[1]MARK UP FOR RETAIL'!$D$7</f>
        <v>228.38759999999999</v>
      </c>
    </row>
    <row r="97" spans="1:8" x14ac:dyDescent="0.25">
      <c r="A97" s="776" t="s">
        <v>412</v>
      </c>
      <c r="B97" s="880">
        <f>(([1]ACCESSORIES!L105*'[1]MARK UP FOR RETAIL'!$D$10)*'[1]MARK UP FOR RETAIL'!$D$11)*'[1]MARK UP FOR RETAIL'!$D$7</f>
        <v>36.255600000000001</v>
      </c>
      <c r="C97" s="880">
        <f>(([1]ACCESSORIES!M105*'[1]MARK UP FOR RETAIL'!$D$10)*'[1]MARK UP FOR RETAIL'!$D$11)*'[1]MARK UP FOR RETAIL'!$D$7</f>
        <v>72.511200000000002</v>
      </c>
      <c r="D97" s="880">
        <f>(([1]ACCESSORIES!N105*'[1]MARK UP FOR RETAIL'!$D$10)*'[1]MARK UP FOR RETAIL'!$D$11)*'[1]MARK UP FOR RETAIL'!$D$7</f>
        <v>108.7668</v>
      </c>
      <c r="E97" s="880">
        <f>(([1]ACCESSORIES!O105*'[1]MARK UP FOR RETAIL'!$D$10)*'[1]MARK UP FOR RETAIL'!$D$11)*'[1]MARK UP FOR RETAIL'!$D$7</f>
        <v>145.0224</v>
      </c>
      <c r="F97" s="880">
        <f>(([1]ACCESSORIES!P105*'[1]MARK UP FOR RETAIL'!$D$10)*'[1]MARK UP FOR RETAIL'!$D$11)*'[1]MARK UP FOR RETAIL'!$D$7</f>
        <v>181.27800000000002</v>
      </c>
      <c r="G97" s="880">
        <f>(([1]ACCESSORIES!Q105*'[1]MARK UP FOR RETAIL'!$D$10)*'[1]MARK UP FOR RETAIL'!$D$11)*'[1]MARK UP FOR RETAIL'!$D$7</f>
        <v>217.53360000000001</v>
      </c>
      <c r="H97" s="881">
        <f>(([1]ACCESSORIES!R105*'[1]MARK UP FOR RETAIL'!$D$10)*'[1]MARK UP FOR RETAIL'!$D$11)*'[1]MARK UP FOR RETAIL'!$D$7</f>
        <v>253.78919999999999</v>
      </c>
    </row>
    <row r="98" spans="1:8" x14ac:dyDescent="0.25">
      <c r="A98" s="830"/>
      <c r="B98" s="831" t="s">
        <v>404</v>
      </c>
      <c r="C98" s="831" t="s">
        <v>279</v>
      </c>
      <c r="D98" s="831" t="s">
        <v>405</v>
      </c>
      <c r="E98" s="831" t="s">
        <v>406</v>
      </c>
      <c r="F98" s="831" t="s">
        <v>407</v>
      </c>
      <c r="G98" s="832" t="s">
        <v>408</v>
      </c>
      <c r="H98" s="833" t="s">
        <v>409</v>
      </c>
    </row>
    <row r="99" spans="1:8" x14ac:dyDescent="0.25">
      <c r="A99" s="814" t="s">
        <v>414</v>
      </c>
      <c r="B99" s="834" t="s">
        <v>25</v>
      </c>
      <c r="C99" s="876">
        <f>(([1]ACCESSORIES!M107*'[1]MARK UP FOR RETAIL'!$D$10)*'[1]MARK UP FOR RETAIL'!$D$11)*'[1]MARK UP FOR RETAIL'!$D$7</f>
        <v>97.621200000000002</v>
      </c>
      <c r="D99" s="876">
        <f>(([1]ACCESSORIES!N107*'[1]MARK UP FOR RETAIL'!$D$10)*'[1]MARK UP FOR RETAIL'!$D$11)*'[1]MARK UP FOR RETAIL'!$D$7</f>
        <v>128.2878</v>
      </c>
      <c r="E99" s="876">
        <f>(([1]ACCESSORIES!O107*'[1]MARK UP FOR RETAIL'!$D$10)*'[1]MARK UP FOR RETAIL'!$D$11)*'[1]MARK UP FOR RETAIL'!$D$7</f>
        <v>197.99639999999999</v>
      </c>
      <c r="F99" s="876">
        <f>(([1]ACCESSORIES!P107*'[1]MARK UP FOR RETAIL'!$D$10)*'[1]MARK UP FOR RETAIL'!$D$11)*'[1]MARK UP FOR RETAIL'!$D$7</f>
        <v>225.87660000000002</v>
      </c>
      <c r="G99" s="876">
        <f>(([1]ACCESSORIES!Q107*'[1]MARK UP FOR RETAIL'!$D$10)*'[1]MARK UP FOR RETAIL'!$D$11)*'[1]MARK UP FOR RETAIL'!$D$7</f>
        <v>256.57560000000001</v>
      </c>
      <c r="H99" s="877">
        <f>(([1]ACCESSORIES!R107*'[1]MARK UP FOR RETAIL'!$D$10)*'[1]MARK UP FOR RETAIL'!$D$11)*'[1]MARK UP FOR RETAIL'!$D$7</f>
        <v>323.51400000000001</v>
      </c>
    </row>
    <row r="100" spans="1:8" x14ac:dyDescent="0.25">
      <c r="A100" s="796" t="s">
        <v>411</v>
      </c>
      <c r="B100" s="835" t="s">
        <v>25</v>
      </c>
      <c r="C100" s="878">
        <f>(([1]ACCESSORIES!M108*'[1]MARK UP FOR RETAIL'!$D$10)*'[1]MARK UP FOR RETAIL'!$D$11)*'[1]MARK UP FOR RETAIL'!$D$7</f>
        <v>50.203799999999994</v>
      </c>
      <c r="D100" s="878">
        <f>(([1]ACCESSORIES!N108*'[1]MARK UP FOR RETAIL'!$D$10)*'[1]MARK UP FOR RETAIL'!$D$11)*'[1]MARK UP FOR RETAIL'!$D$7</f>
        <v>72.786600000000007</v>
      </c>
      <c r="E100" s="878">
        <f>(([1]ACCESSORIES!O108*'[1]MARK UP FOR RETAIL'!$D$10)*'[1]MARK UP FOR RETAIL'!$D$11)*'[1]MARK UP FOR RETAIL'!$D$7</f>
        <v>102.9348</v>
      </c>
      <c r="F100" s="878">
        <f>(([1]ACCESSORIES!P108*'[1]MARK UP FOR RETAIL'!$D$10)*'[1]MARK UP FOR RETAIL'!$D$11)*'[1]MARK UP FOR RETAIL'!$D$7</f>
        <v>122.97420000000001</v>
      </c>
      <c r="G100" s="878">
        <f>(([1]ACCESSORIES!Q108*'[1]MARK UP FOR RETAIL'!$D$10)*'[1]MARK UP FOR RETAIL'!$D$11)*'[1]MARK UP FOR RETAIL'!$D$7</f>
        <v>145.55699999999999</v>
      </c>
      <c r="H100" s="879">
        <f>(([1]ACCESSORIES!R108*'[1]MARK UP FOR RETAIL'!$D$10)*'[1]MARK UP FOR RETAIL'!$D$11)*'[1]MARK UP FOR RETAIL'!$D$7</f>
        <v>175.70519999999999</v>
      </c>
    </row>
    <row r="101" spans="1:8" x14ac:dyDescent="0.25">
      <c r="A101" s="776" t="s">
        <v>412</v>
      </c>
      <c r="B101" s="836" t="s">
        <v>25</v>
      </c>
      <c r="C101" s="880">
        <f>(([1]ACCESSORIES!M109*'[1]MARK UP FOR RETAIL'!$D$10)*'[1]MARK UP FOR RETAIL'!$D$11)*'[1]MARK UP FOR RETAIL'!$D$7</f>
        <v>55.776599999999995</v>
      </c>
      <c r="D101" s="880">
        <f>(([1]ACCESSORIES!N109*'[1]MARK UP FOR RETAIL'!$D$10)*'[1]MARK UP FOR RETAIL'!$D$11)*'[1]MARK UP FOR RETAIL'!$D$7</f>
        <v>80.854200000000006</v>
      </c>
      <c r="E101" s="880">
        <f>(([1]ACCESSORIES!O109*'[1]MARK UP FOR RETAIL'!$D$10)*'[1]MARK UP FOR RETAIL'!$D$11)*'[1]MARK UP FOR RETAIL'!$D$7</f>
        <v>114.3558</v>
      </c>
      <c r="F101" s="880">
        <f>(([1]ACCESSORIES!P109*'[1]MARK UP FOR RETAIL'!$D$10)*'[1]MARK UP FOR RETAIL'!$D$11)*'[1]MARK UP FOR RETAIL'!$D$7</f>
        <v>136.63079999999999</v>
      </c>
      <c r="G101" s="880">
        <f>(([1]ACCESSORIES!Q109*'[1]MARK UP FOR RETAIL'!$D$10)*'[1]MARK UP FOR RETAIL'!$D$11)*'[1]MARK UP FOR RETAIL'!$D$7</f>
        <v>161.74080000000001</v>
      </c>
      <c r="H101" s="881">
        <f>(([1]ACCESSORIES!R109*'[1]MARK UP FOR RETAIL'!$D$10)*'[1]MARK UP FOR RETAIL'!$D$11)*'[1]MARK UP FOR RETAIL'!$D$7</f>
        <v>195.22620000000001</v>
      </c>
    </row>
    <row r="102" spans="1:8" x14ac:dyDescent="0.25">
      <c r="A102" s="830"/>
      <c r="B102" s="831" t="s">
        <v>404</v>
      </c>
      <c r="C102" s="831" t="s">
        <v>279</v>
      </c>
      <c r="D102" s="831" t="s">
        <v>405</v>
      </c>
      <c r="E102" s="831" t="s">
        <v>406</v>
      </c>
      <c r="F102" s="831" t="s">
        <v>407</v>
      </c>
      <c r="G102" s="832" t="s">
        <v>408</v>
      </c>
      <c r="H102" s="833" t="s">
        <v>409</v>
      </c>
    </row>
    <row r="103" spans="1:8" x14ac:dyDescent="0.25">
      <c r="A103" s="814" t="s">
        <v>415</v>
      </c>
      <c r="B103" s="876">
        <f>(([1]ACCESSORIES!L111*'[1]MARK UP FOR RETAIL'!$D$10)*'[1]MARK UP FOR RETAIL'!$D$11)*'[1]MARK UP FOR RETAIL'!$D$7</f>
        <v>56.619000000000007</v>
      </c>
      <c r="C103" s="876">
        <f>(([1]ACCESSORIES!M111*'[1]MARK UP FOR RETAIL'!$D$10)*'[1]MARK UP FOR RETAIL'!$D$11)*'[1]MARK UP FOR RETAIL'!$D$7</f>
        <v>113.23800000000001</v>
      </c>
      <c r="D103" s="876">
        <f>(([1]ACCESSORIES!N111*'[1]MARK UP FOR RETAIL'!$D$10)*'[1]MARK UP FOR RETAIL'!$D$11)*'[1]MARK UP FOR RETAIL'!$D$7</f>
        <v>169.857</v>
      </c>
      <c r="E103" s="876">
        <f>(([1]ACCESSORIES!O111*'[1]MARK UP FOR RETAIL'!$D$10)*'[1]MARK UP FOR RETAIL'!$D$11)*'[1]MARK UP FOR RETAIL'!$D$7</f>
        <v>226.47600000000003</v>
      </c>
      <c r="F103" s="876">
        <f>(([1]ACCESSORIES!P111*'[1]MARK UP FOR RETAIL'!$D$10)*'[1]MARK UP FOR RETAIL'!$D$11)*'[1]MARK UP FOR RETAIL'!$D$7</f>
        <v>283.09500000000003</v>
      </c>
      <c r="G103" s="876">
        <f>(([1]ACCESSORIES!Q111*'[1]MARK UP FOR RETAIL'!$D$10)*'[1]MARK UP FOR RETAIL'!$D$11)*'[1]MARK UP FOR RETAIL'!$D$7</f>
        <v>339.714</v>
      </c>
      <c r="H103" s="877">
        <f>(([1]ACCESSORIES!R111*'[1]MARK UP FOR RETAIL'!$D$10)*'[1]MARK UP FOR RETAIL'!$D$11)*'[1]MARK UP FOR RETAIL'!$D$7</f>
        <v>396.33300000000003</v>
      </c>
    </row>
    <row r="104" spans="1:8" x14ac:dyDescent="0.25">
      <c r="A104" s="796" t="s">
        <v>411</v>
      </c>
      <c r="B104" s="878">
        <f>(([1]ACCESSORIES!L112*'[1]MARK UP FOR RETAIL'!$D$10)*'[1]MARK UP FOR RETAIL'!$D$11)*'[1]MARK UP FOR RETAIL'!$D$7</f>
        <v>39.657600000000002</v>
      </c>
      <c r="C104" s="878">
        <f>(([1]ACCESSORIES!M112*'[1]MARK UP FOR RETAIL'!$D$10)*'[1]MARK UP FOR RETAIL'!$D$11)*'[1]MARK UP FOR RETAIL'!$D$7</f>
        <v>79.315200000000004</v>
      </c>
      <c r="D104" s="878">
        <f>(([1]ACCESSORIES!N112*'[1]MARK UP FOR RETAIL'!$D$10)*'[1]MARK UP FOR RETAIL'!$D$11)*'[1]MARK UP FOR RETAIL'!$D$7</f>
        <v>118.97280000000001</v>
      </c>
      <c r="E104" s="878">
        <f>(([1]ACCESSORIES!O112*'[1]MARK UP FOR RETAIL'!$D$10)*'[1]MARK UP FOR RETAIL'!$D$11)*'[1]MARK UP FOR RETAIL'!$D$7</f>
        <v>158.63040000000001</v>
      </c>
      <c r="F104" s="878">
        <f>(([1]ACCESSORIES!P112*'[1]MARK UP FOR RETAIL'!$D$10)*'[1]MARK UP FOR RETAIL'!$D$11)*'[1]MARK UP FOR RETAIL'!$D$7</f>
        <v>198.28800000000001</v>
      </c>
      <c r="G104" s="878">
        <f>(([1]ACCESSORIES!Q112*'[1]MARK UP FOR RETAIL'!$D$10)*'[1]MARK UP FOR RETAIL'!$D$11)*'[1]MARK UP FOR RETAIL'!$D$7</f>
        <v>237.94560000000001</v>
      </c>
      <c r="H104" s="879">
        <f>(([1]ACCESSORIES!R112*'[1]MARK UP FOR RETAIL'!$D$10)*'[1]MARK UP FOR RETAIL'!$D$11)*'[1]MARK UP FOR RETAIL'!$D$7</f>
        <v>277.60320000000002</v>
      </c>
    </row>
    <row r="105" spans="1:8" x14ac:dyDescent="0.25">
      <c r="A105" s="776" t="s">
        <v>412</v>
      </c>
      <c r="B105" s="880">
        <f>(([1]ACCESSORIES!L113*'[1]MARK UP FOR RETAIL'!$D$10)*'[1]MARK UP FOR RETAIL'!$D$11)*'[1]MARK UP FOR RETAIL'!$D$7</f>
        <v>44.064000000000007</v>
      </c>
      <c r="C105" s="880">
        <f>(([1]ACCESSORIES!M113*'[1]MARK UP FOR RETAIL'!$D$10)*'[1]MARK UP FOR RETAIL'!$D$11)*'[1]MARK UP FOR RETAIL'!$D$7</f>
        <v>88.128000000000014</v>
      </c>
      <c r="D105" s="880">
        <f>(([1]ACCESSORIES!N113*'[1]MARK UP FOR RETAIL'!$D$10)*'[1]MARK UP FOR RETAIL'!$D$11)*'[1]MARK UP FOR RETAIL'!$D$7</f>
        <v>132.19199999999998</v>
      </c>
      <c r="E105" s="880">
        <f>(([1]ACCESSORIES!O113*'[1]MARK UP FOR RETAIL'!$D$10)*'[1]MARK UP FOR RETAIL'!$D$11)*'[1]MARK UP FOR RETAIL'!$D$7</f>
        <v>176.25600000000003</v>
      </c>
      <c r="F105" s="880">
        <f>(([1]ACCESSORIES!P113*'[1]MARK UP FOR RETAIL'!$D$10)*'[1]MARK UP FOR RETAIL'!$D$11)*'[1]MARK UP FOR RETAIL'!$D$7</f>
        <v>220.32</v>
      </c>
      <c r="G105" s="880">
        <f>(([1]ACCESSORIES!Q113*'[1]MARK UP FOR RETAIL'!$D$10)*'[1]MARK UP FOR RETAIL'!$D$11)*'[1]MARK UP FOR RETAIL'!$D$7</f>
        <v>264.38399999999996</v>
      </c>
      <c r="H105" s="881">
        <f>(([1]ACCESSORIES!R113*'[1]MARK UP FOR RETAIL'!$D$10)*'[1]MARK UP FOR RETAIL'!$D$11)*'[1]MARK UP FOR RETAIL'!$D$7</f>
        <v>308.44799999999998</v>
      </c>
    </row>
    <row r="106" spans="1:8" x14ac:dyDescent="0.25">
      <c r="A106" s="830"/>
      <c r="B106" s="831" t="s">
        <v>404</v>
      </c>
      <c r="C106" s="831" t="s">
        <v>279</v>
      </c>
      <c r="D106" s="831" t="s">
        <v>405</v>
      </c>
      <c r="E106" s="831" t="s">
        <v>406</v>
      </c>
      <c r="F106" s="831" t="s">
        <v>407</v>
      </c>
      <c r="G106" s="832" t="s">
        <v>408</v>
      </c>
      <c r="H106" s="833" t="s">
        <v>409</v>
      </c>
    </row>
    <row r="107" spans="1:8" x14ac:dyDescent="0.25">
      <c r="A107" s="814" t="s">
        <v>416</v>
      </c>
      <c r="B107" s="876">
        <f>(([1]ACCESSORIES!L115*'[1]MARK UP FOR RETAIL'!$D$10)*'[1]MARK UP FOR RETAIL'!$D$11)*'[1]MARK UP FOR RETAIL'!$D$7</f>
        <v>72.511200000000002</v>
      </c>
      <c r="C107" s="876">
        <f>(([1]ACCESSORIES!M115*'[1]MARK UP FOR RETAIL'!$D$10)*'[1]MARK UP FOR RETAIL'!$D$11)*'[1]MARK UP FOR RETAIL'!$D$7</f>
        <v>145.0224</v>
      </c>
      <c r="D107" s="876">
        <f>(([1]ACCESSORIES!N115*'[1]MARK UP FOR RETAIL'!$D$10)*'[1]MARK UP FOR RETAIL'!$D$11)*'[1]MARK UP FOR RETAIL'!$D$7</f>
        <v>217.53360000000001</v>
      </c>
      <c r="E107" s="876">
        <f>(([1]ACCESSORIES!O115*'[1]MARK UP FOR RETAIL'!$D$10)*'[1]MARK UP FOR RETAIL'!$D$11)*'[1]MARK UP FOR RETAIL'!$D$7</f>
        <v>290.04480000000001</v>
      </c>
      <c r="F107" s="876">
        <f>(([1]ACCESSORIES!P115*'[1]MARK UP FOR RETAIL'!$D$10)*'[1]MARK UP FOR RETAIL'!$D$11)*'[1]MARK UP FOR RETAIL'!$D$7</f>
        <v>362.55600000000004</v>
      </c>
      <c r="G107" s="876">
        <f>(([1]ACCESSORIES!Q115*'[1]MARK UP FOR RETAIL'!$D$10)*'[1]MARK UP FOR RETAIL'!$D$11)*'[1]MARK UP FOR RETAIL'!$D$7</f>
        <v>435.06720000000001</v>
      </c>
      <c r="H107" s="877">
        <f>(([1]ACCESSORIES!R115*'[1]MARK UP FOR RETAIL'!$D$10)*'[1]MARK UP FOR RETAIL'!$D$11)*'[1]MARK UP FOR RETAIL'!$D$7</f>
        <v>507.57839999999999</v>
      </c>
    </row>
    <row r="108" spans="1:8" x14ac:dyDescent="0.25">
      <c r="A108" s="796" t="s">
        <v>411</v>
      </c>
      <c r="B108" s="878">
        <f>(([1]ACCESSORIES!L116*'[1]MARK UP FOR RETAIL'!$D$10)*'[1]MARK UP FOR RETAIL'!$D$11)*'[1]MARK UP FOR RETAIL'!$D$7</f>
        <v>50.706000000000003</v>
      </c>
      <c r="C108" s="878">
        <f>(([1]ACCESSORIES!M116*'[1]MARK UP FOR RETAIL'!$D$10)*'[1]MARK UP FOR RETAIL'!$D$11)*'[1]MARK UP FOR RETAIL'!$D$7</f>
        <v>101.41200000000001</v>
      </c>
      <c r="D108" s="878">
        <f>(([1]ACCESSORIES!N116*'[1]MARK UP FOR RETAIL'!$D$10)*'[1]MARK UP FOR RETAIL'!$D$11)*'[1]MARK UP FOR RETAIL'!$D$7</f>
        <v>152.11800000000002</v>
      </c>
      <c r="E108" s="878">
        <f>(([1]ACCESSORIES!O116*'[1]MARK UP FOR RETAIL'!$D$10)*'[1]MARK UP FOR RETAIL'!$D$11)*'[1]MARK UP FOR RETAIL'!$D$7</f>
        <v>202.82400000000001</v>
      </c>
      <c r="F108" s="878">
        <f>(([1]ACCESSORIES!P116*'[1]MARK UP FOR RETAIL'!$D$10)*'[1]MARK UP FOR RETAIL'!$D$11)*'[1]MARK UP FOR RETAIL'!$D$7</f>
        <v>253.53</v>
      </c>
      <c r="G108" s="878">
        <f>(([1]ACCESSORIES!Q116*'[1]MARK UP FOR RETAIL'!$D$10)*'[1]MARK UP FOR RETAIL'!$D$11)*'[1]MARK UP FOR RETAIL'!$D$7</f>
        <v>304.23600000000005</v>
      </c>
      <c r="H108" s="879">
        <f>(([1]ACCESSORIES!R116*'[1]MARK UP FOR RETAIL'!$D$10)*'[1]MARK UP FOR RETAIL'!$D$11)*'[1]MARK UP FOR RETAIL'!$D$7</f>
        <v>354.94199999999995</v>
      </c>
    </row>
    <row r="109" spans="1:8" x14ac:dyDescent="0.25">
      <c r="A109" s="776" t="s">
        <v>412</v>
      </c>
      <c r="B109" s="880">
        <f>(([1]ACCESSORIES!L117*'[1]MARK UP FOR RETAIL'!$D$10)*'[1]MARK UP FOR RETAIL'!$D$11)*'[1]MARK UP FOR RETAIL'!$D$7</f>
        <v>56.327400000000011</v>
      </c>
      <c r="C109" s="880">
        <f>(([1]ACCESSORIES!M117*'[1]MARK UP FOR RETAIL'!$D$10)*'[1]MARK UP FOR RETAIL'!$D$11)*'[1]MARK UP FOR RETAIL'!$D$7</f>
        <v>112.65480000000002</v>
      </c>
      <c r="D109" s="880">
        <f>(([1]ACCESSORIES!N117*'[1]MARK UP FOR RETAIL'!$D$10)*'[1]MARK UP FOR RETAIL'!$D$11)*'[1]MARK UP FOR RETAIL'!$D$7</f>
        <v>168.98220000000001</v>
      </c>
      <c r="E109" s="880">
        <f>(([1]ACCESSORIES!O117*'[1]MARK UP FOR RETAIL'!$D$10)*'[1]MARK UP FOR RETAIL'!$D$11)*'[1]MARK UP FOR RETAIL'!$D$7</f>
        <v>225.30960000000005</v>
      </c>
      <c r="F109" s="880">
        <f>(([1]ACCESSORIES!P117*'[1]MARK UP FOR RETAIL'!$D$10)*'[1]MARK UP FOR RETAIL'!$D$11)*'[1]MARK UP FOR RETAIL'!$D$7</f>
        <v>281.637</v>
      </c>
      <c r="G109" s="880">
        <f>(([1]ACCESSORIES!Q117*'[1]MARK UP FOR RETAIL'!$D$10)*'[1]MARK UP FOR RETAIL'!$D$11)*'[1]MARK UP FOR RETAIL'!$D$7</f>
        <v>337.96440000000001</v>
      </c>
      <c r="H109" s="881">
        <f>(([1]ACCESSORIES!R117*'[1]MARK UP FOR RETAIL'!$D$10)*'[1]MARK UP FOR RETAIL'!$D$11)*'[1]MARK UP FOR RETAIL'!$D$7</f>
        <v>394.29180000000002</v>
      </c>
    </row>
    <row r="110" spans="1:8" x14ac:dyDescent="0.25">
      <c r="A110" s="830"/>
      <c r="B110" s="831" t="s">
        <v>417</v>
      </c>
      <c r="C110" s="831" t="s">
        <v>418</v>
      </c>
      <c r="D110" s="831" t="s">
        <v>419</v>
      </c>
      <c r="E110" s="831" t="s">
        <v>420</v>
      </c>
      <c r="F110" s="831" t="s">
        <v>421</v>
      </c>
      <c r="G110" s="832" t="s">
        <v>422</v>
      </c>
      <c r="H110" s="833" t="s">
        <v>423</v>
      </c>
    </row>
    <row r="111" spans="1:8" x14ac:dyDescent="0.25">
      <c r="A111" s="814" t="s">
        <v>424</v>
      </c>
      <c r="B111" s="876">
        <f>(([1]ACCESSORIES!L119*'[1]MARK UP FOR RETAIL'!$D$10)*'[1]MARK UP FOR RETAIL'!$D$11)*'[1]MARK UP FOR RETAIL'!$D$7</f>
        <v>56.619000000000007</v>
      </c>
      <c r="C111" s="876">
        <f>(([1]ACCESSORIES!M119*'[1]MARK UP FOR RETAIL'!$D$10)*'[1]MARK UP FOR RETAIL'!$D$11)*'[1]MARK UP FOR RETAIL'!$D$7</f>
        <v>113.23800000000001</v>
      </c>
      <c r="D111" s="876">
        <f>(([1]ACCESSORIES!N119*'[1]MARK UP FOR RETAIL'!$D$10)*'[1]MARK UP FOR RETAIL'!$D$11)*'[1]MARK UP FOR RETAIL'!$D$7</f>
        <v>169.857</v>
      </c>
      <c r="E111" s="876">
        <f>(([1]ACCESSORIES!O119*'[1]MARK UP FOR RETAIL'!$D$10)*'[1]MARK UP FOR RETAIL'!$D$11)*'[1]MARK UP FOR RETAIL'!$D$7</f>
        <v>226.47600000000003</v>
      </c>
      <c r="F111" s="876">
        <f>(([1]ACCESSORIES!P119*'[1]MARK UP FOR RETAIL'!$D$10)*'[1]MARK UP FOR RETAIL'!$D$11)*'[1]MARK UP FOR RETAIL'!$D$7</f>
        <v>283.09500000000003</v>
      </c>
      <c r="G111" s="876">
        <f>(([1]ACCESSORIES!Q119*'[1]MARK UP FOR RETAIL'!$D$10)*'[1]MARK UP FOR RETAIL'!$D$11)*'[1]MARK UP FOR RETAIL'!$D$7</f>
        <v>339.714</v>
      </c>
      <c r="H111" s="877">
        <f>(([1]ACCESSORIES!R119*'[1]MARK UP FOR RETAIL'!$D$10)*'[1]MARK UP FOR RETAIL'!$D$11)*'[1]MARK UP FOR RETAIL'!$D$7</f>
        <v>396.33300000000003</v>
      </c>
    </row>
    <row r="112" spans="1:8" x14ac:dyDescent="0.25">
      <c r="A112" s="796" t="s">
        <v>411</v>
      </c>
      <c r="B112" s="878">
        <f>(([1]ACCESSORIES!L120*'[1]MARK UP FOR RETAIL'!$D$10)*'[1]MARK UP FOR RETAIL'!$D$11)*'[1]MARK UP FOR RETAIL'!$D$7</f>
        <v>39.657600000000002</v>
      </c>
      <c r="C112" s="878">
        <f>(([1]ACCESSORIES!M120*'[1]MARK UP FOR RETAIL'!$D$10)*'[1]MARK UP FOR RETAIL'!$D$11)*'[1]MARK UP FOR RETAIL'!$D$7</f>
        <v>79.315200000000004</v>
      </c>
      <c r="D112" s="878">
        <f>(([1]ACCESSORIES!N120*'[1]MARK UP FOR RETAIL'!$D$10)*'[1]MARK UP FOR RETAIL'!$D$11)*'[1]MARK UP FOR RETAIL'!$D$7</f>
        <v>118.97280000000001</v>
      </c>
      <c r="E112" s="878">
        <f>(([1]ACCESSORIES!O120*'[1]MARK UP FOR RETAIL'!$D$10)*'[1]MARK UP FOR RETAIL'!$D$11)*'[1]MARK UP FOR RETAIL'!$D$7</f>
        <v>158.63040000000001</v>
      </c>
      <c r="F112" s="878">
        <f>(([1]ACCESSORIES!P120*'[1]MARK UP FOR RETAIL'!$D$10)*'[1]MARK UP FOR RETAIL'!$D$11)*'[1]MARK UP FOR RETAIL'!$D$7</f>
        <v>198.28800000000001</v>
      </c>
      <c r="G112" s="878">
        <f>(([1]ACCESSORIES!Q120*'[1]MARK UP FOR RETAIL'!$D$10)*'[1]MARK UP FOR RETAIL'!$D$11)*'[1]MARK UP FOR RETAIL'!$D$7</f>
        <v>237.94560000000001</v>
      </c>
      <c r="H112" s="879">
        <f>(([1]ACCESSORIES!R120*'[1]MARK UP FOR RETAIL'!$D$10)*'[1]MARK UP FOR RETAIL'!$D$11)*'[1]MARK UP FOR RETAIL'!$D$7</f>
        <v>277.60320000000002</v>
      </c>
    </row>
    <row r="113" spans="1:8" x14ac:dyDescent="0.25">
      <c r="A113" s="776" t="s">
        <v>412</v>
      </c>
      <c r="B113" s="880">
        <f>(([1]ACCESSORIES!L121*'[1]MARK UP FOR RETAIL'!$D$10)*'[1]MARK UP FOR RETAIL'!$D$11)*'[1]MARK UP FOR RETAIL'!$D$7</f>
        <v>44.064000000000007</v>
      </c>
      <c r="C113" s="880">
        <f>(([1]ACCESSORIES!M121*'[1]MARK UP FOR RETAIL'!$D$10)*'[1]MARK UP FOR RETAIL'!$D$11)*'[1]MARK UP FOR RETAIL'!$D$7</f>
        <v>88.128000000000014</v>
      </c>
      <c r="D113" s="880">
        <f>(([1]ACCESSORIES!N121*'[1]MARK UP FOR RETAIL'!$D$10)*'[1]MARK UP FOR RETAIL'!$D$11)*'[1]MARK UP FOR RETAIL'!$D$7</f>
        <v>132.19199999999998</v>
      </c>
      <c r="E113" s="880">
        <f>(([1]ACCESSORIES!O121*'[1]MARK UP FOR RETAIL'!$D$10)*'[1]MARK UP FOR RETAIL'!$D$11)*'[1]MARK UP FOR RETAIL'!$D$7</f>
        <v>176.25600000000003</v>
      </c>
      <c r="F113" s="880">
        <f>(([1]ACCESSORIES!P121*'[1]MARK UP FOR RETAIL'!$D$10)*'[1]MARK UP FOR RETAIL'!$D$11)*'[1]MARK UP FOR RETAIL'!$D$7</f>
        <v>220.32</v>
      </c>
      <c r="G113" s="880">
        <f>(([1]ACCESSORIES!Q121*'[1]MARK UP FOR RETAIL'!$D$10)*'[1]MARK UP FOR RETAIL'!$D$11)*'[1]MARK UP FOR RETAIL'!$D$7</f>
        <v>264.38399999999996</v>
      </c>
      <c r="H113" s="881">
        <f>(([1]ACCESSORIES!R121*'[1]MARK UP FOR RETAIL'!$D$10)*'[1]MARK UP FOR RETAIL'!$D$11)*'[1]MARK UP FOR RETAIL'!$D$7</f>
        <v>308.44799999999998</v>
      </c>
    </row>
    <row r="114" spans="1:8" x14ac:dyDescent="0.25">
      <c r="A114" s="830"/>
      <c r="B114" s="831" t="s">
        <v>417</v>
      </c>
      <c r="C114" s="831" t="s">
        <v>418</v>
      </c>
      <c r="D114" s="831" t="s">
        <v>419</v>
      </c>
      <c r="E114" s="831" t="s">
        <v>420</v>
      </c>
      <c r="F114" s="831" t="s">
        <v>421</v>
      </c>
      <c r="G114" s="832" t="s">
        <v>422</v>
      </c>
      <c r="H114" s="833" t="s">
        <v>423</v>
      </c>
    </row>
    <row r="115" spans="1:8" x14ac:dyDescent="0.25">
      <c r="A115" s="814" t="s">
        <v>425</v>
      </c>
      <c r="B115" s="876">
        <f>(([1]ACCESSORIES!L123*'[1]MARK UP FOR RETAIL'!$D$10)*'[1]MARK UP FOR RETAIL'!$D$11)*'[1]MARK UP FOR RETAIL'!$D$7</f>
        <v>72.511200000000002</v>
      </c>
      <c r="C115" s="876">
        <f>(([1]ACCESSORIES!M123*'[1]MARK UP FOR RETAIL'!$D$10)*'[1]MARK UP FOR RETAIL'!$D$11)*'[1]MARK UP FOR RETAIL'!$D$7</f>
        <v>145.0224</v>
      </c>
      <c r="D115" s="876">
        <f>(([1]ACCESSORIES!N123*'[1]MARK UP FOR RETAIL'!$D$10)*'[1]MARK UP FOR RETAIL'!$D$11)*'[1]MARK UP FOR RETAIL'!$D$7</f>
        <v>217.53360000000001</v>
      </c>
      <c r="E115" s="876">
        <f>(([1]ACCESSORIES!O123*'[1]MARK UP FOR RETAIL'!$D$10)*'[1]MARK UP FOR RETAIL'!$D$11)*'[1]MARK UP FOR RETAIL'!$D$7</f>
        <v>290.04480000000001</v>
      </c>
      <c r="F115" s="876">
        <f>(([1]ACCESSORIES!P123*'[1]MARK UP FOR RETAIL'!$D$10)*'[1]MARK UP FOR RETAIL'!$D$11)*'[1]MARK UP FOR RETAIL'!$D$7</f>
        <v>362.55600000000004</v>
      </c>
      <c r="G115" s="876">
        <f>(([1]ACCESSORIES!Q123*'[1]MARK UP FOR RETAIL'!$D$10)*'[1]MARK UP FOR RETAIL'!$D$11)*'[1]MARK UP FOR RETAIL'!$D$7</f>
        <v>435.06720000000001</v>
      </c>
      <c r="H115" s="877">
        <f>(([1]ACCESSORIES!R123*'[1]MARK UP FOR RETAIL'!$D$10)*'[1]MARK UP FOR RETAIL'!$D$11)*'[1]MARK UP FOR RETAIL'!$D$7</f>
        <v>507.57839999999999</v>
      </c>
    </row>
    <row r="116" spans="1:8" x14ac:dyDescent="0.25">
      <c r="A116" s="796" t="s">
        <v>411</v>
      </c>
      <c r="B116" s="878">
        <f>(([1]ACCESSORIES!L124*'[1]MARK UP FOR RETAIL'!$D$10)*'[1]MARK UP FOR RETAIL'!$D$11)*'[1]MARK UP FOR RETAIL'!$D$7</f>
        <v>50.706000000000003</v>
      </c>
      <c r="C116" s="878">
        <f>(([1]ACCESSORIES!M124*'[1]MARK UP FOR RETAIL'!$D$10)*'[1]MARK UP FOR RETAIL'!$D$11)*'[1]MARK UP FOR RETAIL'!$D$7</f>
        <v>101.41200000000001</v>
      </c>
      <c r="D116" s="878">
        <f>(([1]ACCESSORIES!N124*'[1]MARK UP FOR RETAIL'!$D$10)*'[1]MARK UP FOR RETAIL'!$D$11)*'[1]MARK UP FOR RETAIL'!$D$7</f>
        <v>152.11800000000002</v>
      </c>
      <c r="E116" s="878">
        <f>(([1]ACCESSORIES!O124*'[1]MARK UP FOR RETAIL'!$D$10)*'[1]MARK UP FOR RETAIL'!$D$11)*'[1]MARK UP FOR RETAIL'!$D$7</f>
        <v>202.82400000000001</v>
      </c>
      <c r="F116" s="878">
        <f>(([1]ACCESSORIES!P124*'[1]MARK UP FOR RETAIL'!$D$10)*'[1]MARK UP FOR RETAIL'!$D$11)*'[1]MARK UP FOR RETAIL'!$D$7</f>
        <v>253.53</v>
      </c>
      <c r="G116" s="878">
        <f>(([1]ACCESSORIES!Q124*'[1]MARK UP FOR RETAIL'!$D$10)*'[1]MARK UP FOR RETAIL'!$D$11)*'[1]MARK UP FOR RETAIL'!$D$7</f>
        <v>304.23600000000005</v>
      </c>
      <c r="H116" s="879">
        <f>(([1]ACCESSORIES!R124*'[1]MARK UP FOR RETAIL'!$D$10)*'[1]MARK UP FOR RETAIL'!$D$11)*'[1]MARK UP FOR RETAIL'!$D$7</f>
        <v>354.94199999999995</v>
      </c>
    </row>
    <row r="117" spans="1:8" x14ac:dyDescent="0.25">
      <c r="A117" s="776" t="s">
        <v>412</v>
      </c>
      <c r="B117" s="880">
        <f>(([1]ACCESSORIES!L125*'[1]MARK UP FOR RETAIL'!$D$10)*'[1]MARK UP FOR RETAIL'!$D$11)*'[1]MARK UP FOR RETAIL'!$D$7</f>
        <v>56.327400000000011</v>
      </c>
      <c r="C117" s="880">
        <f>(([1]ACCESSORIES!M125*'[1]MARK UP FOR RETAIL'!$D$10)*'[1]MARK UP FOR RETAIL'!$D$11)*'[1]MARK UP FOR RETAIL'!$D$7</f>
        <v>112.65480000000002</v>
      </c>
      <c r="D117" s="880">
        <f>(([1]ACCESSORIES!N125*'[1]MARK UP FOR RETAIL'!$D$10)*'[1]MARK UP FOR RETAIL'!$D$11)*'[1]MARK UP FOR RETAIL'!$D$7</f>
        <v>168.98220000000001</v>
      </c>
      <c r="E117" s="880">
        <f>(([1]ACCESSORIES!O125*'[1]MARK UP FOR RETAIL'!$D$10)*'[1]MARK UP FOR RETAIL'!$D$11)*'[1]MARK UP FOR RETAIL'!$D$7</f>
        <v>225.30960000000005</v>
      </c>
      <c r="F117" s="880">
        <f>(([1]ACCESSORIES!P125*'[1]MARK UP FOR RETAIL'!$D$10)*'[1]MARK UP FOR RETAIL'!$D$11)*'[1]MARK UP FOR RETAIL'!$D$7</f>
        <v>281.637</v>
      </c>
      <c r="G117" s="880">
        <f>(([1]ACCESSORIES!Q125*'[1]MARK UP FOR RETAIL'!$D$10)*'[1]MARK UP FOR RETAIL'!$D$11)*'[1]MARK UP FOR RETAIL'!$D$7</f>
        <v>337.96440000000001</v>
      </c>
      <c r="H117" s="881">
        <f>(([1]ACCESSORIES!R125*'[1]MARK UP FOR RETAIL'!$D$10)*'[1]MARK UP FOR RETAIL'!$D$11)*'[1]MARK UP FOR RETAIL'!$D$7</f>
        <v>394.29180000000002</v>
      </c>
    </row>
    <row r="118" spans="1:8" x14ac:dyDescent="0.25">
      <c r="A118" s="804"/>
      <c r="B118" s="761"/>
      <c r="C118" s="759"/>
      <c r="D118" s="759"/>
      <c r="E118" s="759"/>
      <c r="F118" s="53"/>
      <c r="G118" s="837"/>
      <c r="H118" s="53"/>
    </row>
    <row r="119" spans="1:8" x14ac:dyDescent="0.25">
      <c r="A119" s="760"/>
      <c r="B119" s="761"/>
      <c r="C119" s="838"/>
      <c r="D119" s="838"/>
      <c r="E119" s="838"/>
      <c r="F119" s="839"/>
      <c r="G119" s="840"/>
      <c r="H119" s="839"/>
    </row>
    <row r="120" spans="1:8" x14ac:dyDescent="0.25">
      <c r="A120" s="760"/>
      <c r="B120" s="761"/>
      <c r="C120" s="780" t="s">
        <v>342</v>
      </c>
      <c r="D120" s="762"/>
      <c r="E120" s="763" t="s">
        <v>343</v>
      </c>
      <c r="F120" s="763"/>
      <c r="G120" s="812" t="s">
        <v>344</v>
      </c>
      <c r="H120" s="809"/>
    </row>
    <row r="121" spans="1:8" x14ac:dyDescent="0.25">
      <c r="A121" s="810" t="s">
        <v>439</v>
      </c>
      <c r="B121" s="811" t="s">
        <v>346</v>
      </c>
      <c r="C121" s="799"/>
      <c r="D121" s="768"/>
      <c r="E121" s="769"/>
      <c r="F121" s="769"/>
      <c r="G121" s="812"/>
      <c r="H121" s="813"/>
    </row>
    <row r="122" spans="1:8" x14ac:dyDescent="0.25">
      <c r="A122" s="841" t="s">
        <v>440</v>
      </c>
      <c r="B122" s="784">
        <v>10</v>
      </c>
      <c r="C122" s="882">
        <f>(([1]ACCESSORIES!M130*'[1]MARK UP FOR RETAIL'!$D$10)*'[1]MARK UP FOR RETAIL'!$D$11)*'[1]MARK UP FOR RETAIL'!$D$7</f>
        <v>18.954000000000001</v>
      </c>
      <c r="D122" s="882"/>
      <c r="E122" s="882">
        <f>(([1]ACCESSORIES!O130*'[1]MARK UP FOR RETAIL'!$D$10)*'[1]MARK UP FOR RETAIL'!$D$11)*'[1]MARK UP FOR RETAIL'!$D$7</f>
        <v>10.044</v>
      </c>
      <c r="F122" s="882"/>
      <c r="G122" s="882">
        <f>(([1]ACCESSORIES!Q130*'[1]MARK UP FOR RETAIL'!$D$10)*'[1]MARK UP FOR RETAIL'!$D$11)*'[1]MARK UP FOR RETAIL'!$D$7</f>
        <v>11.1294</v>
      </c>
      <c r="H122" s="883"/>
    </row>
    <row r="123" spans="1:8" x14ac:dyDescent="0.25">
      <c r="A123" s="842" t="s">
        <v>441</v>
      </c>
      <c r="B123" s="787">
        <v>10</v>
      </c>
      <c r="C123" s="884">
        <f>(([1]ACCESSORIES!M131*'[1]MARK UP FOR RETAIL'!$D$10)*'[1]MARK UP FOR RETAIL'!$D$11)*'[1]MARK UP FOR RETAIL'!$D$7</f>
        <v>16.054200000000002</v>
      </c>
      <c r="D123" s="884"/>
      <c r="E123" s="884">
        <f>(([1]ACCESSORIES!O131*'[1]MARK UP FOR RETAIL'!$D$10)*'[1]MARK UP FOR RETAIL'!$D$11)*'[1]MARK UP FOR RETAIL'!$D$7</f>
        <v>10.044</v>
      </c>
      <c r="F123" s="884"/>
      <c r="G123" s="884">
        <f>(([1]ACCESSORIES!Q131*'[1]MARK UP FOR RETAIL'!$D$10)*'[1]MARK UP FOR RETAIL'!$D$11)*'[1]MARK UP FOR RETAIL'!$D$7</f>
        <v>11.1294</v>
      </c>
      <c r="H123" s="885"/>
    </row>
    <row r="124" spans="1:8" x14ac:dyDescent="0.25">
      <c r="A124" s="843" t="s">
        <v>442</v>
      </c>
      <c r="B124" s="788">
        <v>4</v>
      </c>
      <c r="C124" s="886">
        <f>(([1]ACCESSORIES!M132*'[1]MARK UP FOR RETAIL'!$D$10)*'[1]MARK UP FOR RETAIL'!$D$11)*'[1]MARK UP FOR RETAIL'!$D$7</f>
        <v>13.931999999999999</v>
      </c>
      <c r="D124" s="886"/>
      <c r="E124" s="886">
        <f>(([1]ACCESSORIES!O132*'[1]MARK UP FOR RETAIL'!$D$10)*'[1]MARK UP FOR RETAIL'!$D$11)*'[1]MARK UP FOR RETAIL'!$D$7</f>
        <v>10.044</v>
      </c>
      <c r="F124" s="886"/>
      <c r="G124" s="886">
        <f>(([1]ACCESSORIES!Q132*'[1]MARK UP FOR RETAIL'!$D$10)*'[1]MARK UP FOR RETAIL'!$D$11)*'[1]MARK UP FOR RETAIL'!$D$7</f>
        <v>11.1294</v>
      </c>
      <c r="H124" s="887"/>
    </row>
    <row r="125" spans="1:8" x14ac:dyDescent="0.25">
      <c r="A125" s="844"/>
      <c r="B125" s="761"/>
      <c r="C125" s="759"/>
      <c r="D125" s="759"/>
      <c r="E125" s="759"/>
      <c r="F125" s="638"/>
      <c r="G125" s="638"/>
      <c r="H125" s="638"/>
    </row>
    <row r="126" spans="1:8" x14ac:dyDescent="0.25">
      <c r="A126" s="844"/>
      <c r="B126" s="761"/>
      <c r="C126" s="780" t="s">
        <v>342</v>
      </c>
      <c r="D126" s="762"/>
      <c r="E126" s="763" t="s">
        <v>343</v>
      </c>
      <c r="F126" s="763"/>
      <c r="G126" s="764" t="s">
        <v>344</v>
      </c>
      <c r="H126" s="809"/>
    </row>
    <row r="127" spans="1:8" x14ac:dyDescent="0.25">
      <c r="A127" s="810" t="s">
        <v>443</v>
      </c>
      <c r="B127" s="811" t="s">
        <v>346</v>
      </c>
      <c r="C127" s="799"/>
      <c r="D127" s="768"/>
      <c r="E127" s="769"/>
      <c r="F127" s="769"/>
      <c r="G127" s="812"/>
      <c r="H127" s="813"/>
    </row>
    <row r="128" spans="1:8" x14ac:dyDescent="0.25">
      <c r="A128" s="841" t="s">
        <v>444</v>
      </c>
      <c r="B128" s="784">
        <v>1</v>
      </c>
      <c r="C128" s="882">
        <f>(([1]ACCESSORIES!M136*'[1]MARK UP FOR RETAIL'!$D$10)*'[1]MARK UP FOR RETAIL'!$D$11)*'[1]MARK UP FOR RETAIL'!$D$7</f>
        <v>6.7230000000000008</v>
      </c>
      <c r="D128" s="882"/>
      <c r="E128" s="882">
        <f>(([1]ACCESSORIES!O136*'[1]MARK UP FOR RETAIL'!$D$10)*'[1]MARK UP FOR RETAIL'!$D$11)*'[1]MARK UP FOR RETAIL'!$D$7</f>
        <v>4.2606000000000002</v>
      </c>
      <c r="F128" s="882"/>
      <c r="G128" s="882">
        <f>(([1]ACCESSORIES!Q136*'[1]MARK UP FOR RETAIL'!$D$10)*'[1]MARK UP FOR RETAIL'!$D$11)*'[1]MARK UP FOR RETAIL'!$D$7</f>
        <v>4.7304000000000004</v>
      </c>
      <c r="H128" s="883"/>
    </row>
    <row r="129" spans="1:8" x14ac:dyDescent="0.25">
      <c r="A129" s="842" t="s">
        <v>445</v>
      </c>
      <c r="B129" s="787">
        <v>1</v>
      </c>
      <c r="C129" s="884">
        <f>(([1]ACCESSORIES!M137*'[1]MARK UP FOR RETAIL'!$D$10)*'[1]MARK UP FOR RETAIL'!$D$11)*'[1]MARK UP FOR RETAIL'!$D$7</f>
        <v>9.7523999999999997</v>
      </c>
      <c r="D129" s="884"/>
      <c r="E129" s="884">
        <f>(([1]ACCESSORIES!O137*'[1]MARK UP FOR RETAIL'!$D$10)*'[1]MARK UP FOR RETAIL'!$D$11)*'[1]MARK UP FOR RETAIL'!$D$7</f>
        <v>5.6538000000000004</v>
      </c>
      <c r="F129" s="884"/>
      <c r="G129" s="884">
        <f>(([1]ACCESSORIES!Q137*'[1]MARK UP FOR RETAIL'!$D$10)*'[1]MARK UP FOR RETAIL'!$D$11)*'[1]MARK UP FOR RETAIL'!$D$7</f>
        <v>6.2855999999999996</v>
      </c>
      <c r="H129" s="885"/>
    </row>
    <row r="130" spans="1:8" x14ac:dyDescent="0.25">
      <c r="A130" s="843" t="s">
        <v>446</v>
      </c>
      <c r="B130" s="788">
        <v>1</v>
      </c>
      <c r="C130" s="886">
        <f>(([1]ACCESSORIES!M138*'[1]MARK UP FOR RETAIL'!$D$10)*'[1]MARK UP FOR RETAIL'!$D$11)*'[1]MARK UP FOR RETAIL'!$D$7</f>
        <v>13.3812</v>
      </c>
      <c r="D130" s="886"/>
      <c r="E130" s="886">
        <f>(([1]ACCESSORIES!O138*'[1]MARK UP FOR RETAIL'!$D$10)*'[1]MARK UP FOR RETAIL'!$D$11)*'[1]MARK UP FOR RETAIL'!$D$7</f>
        <v>7.0307999999999993</v>
      </c>
      <c r="F130" s="886"/>
      <c r="G130" s="886">
        <f>(([1]ACCESSORIES!Q138*'[1]MARK UP FOR RETAIL'!$D$10)*'[1]MARK UP FOR RETAIL'!$D$11)*'[1]MARK UP FOR RETAIL'!$D$7</f>
        <v>7.8084000000000007</v>
      </c>
      <c r="H130" s="887"/>
    </row>
    <row r="131" spans="1:8" x14ac:dyDescent="0.25">
      <c r="A131" s="760"/>
      <c r="B131" s="761"/>
      <c r="C131" s="759"/>
      <c r="D131" s="759"/>
      <c r="E131" s="759"/>
      <c r="F131" s="638"/>
      <c r="G131" s="638"/>
      <c r="H131" s="638"/>
    </row>
    <row r="132" spans="1:8" x14ac:dyDescent="0.25">
      <c r="A132" s="810" t="s">
        <v>447</v>
      </c>
      <c r="B132" s="779" t="s">
        <v>346</v>
      </c>
      <c r="C132" s="762"/>
      <c r="D132" s="781"/>
      <c r="E132" s="782"/>
      <c r="F132" s="53"/>
      <c r="G132" s="638"/>
      <c r="H132" s="638"/>
    </row>
    <row r="133" spans="1:8" x14ac:dyDescent="0.25">
      <c r="A133" s="845" t="s">
        <v>448</v>
      </c>
      <c r="B133" s="846">
        <v>1</v>
      </c>
      <c r="C133" s="882">
        <f>(([1]ACCESSORIES!M141*'[1]MARK UP FOR RETAIL'!$D$10)*'[1]MARK UP FOR RETAIL'!$D$11)*'[1]MARK UP FOR RETAIL'!$D$7</f>
        <v>57.347999999999999</v>
      </c>
      <c r="D133" s="883"/>
      <c r="E133" s="847"/>
      <c r="F133" s="53"/>
      <c r="G133" s="638"/>
      <c r="H133" s="638"/>
    </row>
    <row r="134" spans="1:8" x14ac:dyDescent="0.25">
      <c r="A134" s="796" t="s">
        <v>449</v>
      </c>
      <c r="B134" s="787">
        <v>1</v>
      </c>
      <c r="C134" s="884">
        <f>(([1]ACCESSORIES!M142*'[1]MARK UP FOR RETAIL'!$D$10)*'[1]MARK UP FOR RETAIL'!$D$11)*'[1]MARK UP FOR RETAIL'!$D$7</f>
        <v>97.621200000000002</v>
      </c>
      <c r="D134" s="885"/>
      <c r="E134" s="785"/>
      <c r="F134" s="53"/>
      <c r="G134" s="638"/>
      <c r="H134" s="638"/>
    </row>
    <row r="135" spans="1:8" x14ac:dyDescent="0.25">
      <c r="A135" s="797" t="s">
        <v>450</v>
      </c>
      <c r="B135" s="788">
        <v>1</v>
      </c>
      <c r="C135" s="886">
        <f>(([1]ACCESSORIES!M143*'[1]MARK UP FOR RETAIL'!$D$10)*'[1]MARK UP FOR RETAIL'!$D$11)*'[1]MARK UP FOR RETAIL'!$D$7</f>
        <v>187.77419999999998</v>
      </c>
      <c r="D135" s="887"/>
      <c r="E135" s="785"/>
      <c r="F135" s="53"/>
      <c r="G135" s="638"/>
      <c r="H135" s="638"/>
    </row>
    <row r="136" spans="1:8" x14ac:dyDescent="0.25">
      <c r="A136" s="760"/>
      <c r="B136" s="761"/>
      <c r="C136" s="759"/>
      <c r="D136" s="759"/>
      <c r="E136" s="759"/>
      <c r="F136" s="53"/>
      <c r="G136" s="638"/>
      <c r="H136" s="638"/>
    </row>
    <row r="137" spans="1:8" x14ac:dyDescent="0.25">
      <c r="A137" s="760"/>
      <c r="B137" s="761"/>
      <c r="C137" s="780" t="s">
        <v>342</v>
      </c>
      <c r="D137" s="762"/>
      <c r="E137" s="763" t="s">
        <v>343</v>
      </c>
      <c r="F137" s="763"/>
      <c r="G137" s="764" t="s">
        <v>344</v>
      </c>
      <c r="H137" s="809"/>
    </row>
    <row r="138" spans="1:8" x14ac:dyDescent="0.25">
      <c r="A138" s="810" t="s">
        <v>451</v>
      </c>
      <c r="B138" s="811" t="s">
        <v>346</v>
      </c>
      <c r="C138" s="799"/>
      <c r="D138" s="768"/>
      <c r="E138" s="769"/>
      <c r="F138" s="769"/>
      <c r="G138" s="812"/>
      <c r="H138" s="813"/>
    </row>
    <row r="139" spans="1:8" x14ac:dyDescent="0.25">
      <c r="A139" s="814" t="s">
        <v>452</v>
      </c>
      <c r="B139" s="784">
        <v>1</v>
      </c>
      <c r="C139" s="882">
        <f>(([1]ACCESSORIES!M147*'[1]MARK UP FOR RETAIL'!$D$10)*'[1]MARK UP FOR RETAIL'!$D$11)*'[1]MARK UP FOR RETAIL'!$D$7</f>
        <v>68.315399999999997</v>
      </c>
      <c r="D139" s="882"/>
      <c r="E139" s="882">
        <f>(([1]ACCESSORIES!O147*'[1]MARK UP FOR RETAIL'!$D$10)*'[1]MARK UP FOR RETAIL'!$D$11)*'[1]MARK UP FOR RETAIL'!$D$7</f>
        <v>22.582799999999999</v>
      </c>
      <c r="F139" s="882"/>
      <c r="G139" s="882">
        <f>(([1]ACCESSORIES!Q147*'[1]MARK UP FOR RETAIL'!$D$10)*'[1]MARK UP FOR RETAIL'!$D$11)*'[1]MARK UP FOR RETAIL'!$D$7</f>
        <v>25.126200000000001</v>
      </c>
      <c r="H139" s="883"/>
    </row>
    <row r="140" spans="1:8" x14ac:dyDescent="0.25">
      <c r="A140" s="796" t="s">
        <v>453</v>
      </c>
      <c r="B140" s="787">
        <v>1</v>
      </c>
      <c r="C140" s="884">
        <f>(([1]ACCESSORIES!M148*'[1]MARK UP FOR RETAIL'!$D$10)*'[1]MARK UP FOR RETAIL'!$D$11)*'[1]MARK UP FOR RETAIL'!$D$7</f>
        <v>94.559399999999997</v>
      </c>
      <c r="D140" s="884"/>
      <c r="E140" s="884">
        <f>(([1]ACCESSORIES!O148*'[1]MARK UP FOR RETAIL'!$D$10)*'[1]MARK UP FOR RETAIL'!$D$11)*'[1]MARK UP FOR RETAIL'!$D$7</f>
        <v>30.877199999999998</v>
      </c>
      <c r="F140" s="884"/>
      <c r="G140" s="884">
        <f>(([1]ACCESSORIES!Q148*'[1]MARK UP FOR RETAIL'!$D$10)*'[1]MARK UP FOR RETAIL'!$D$11)*'[1]MARK UP FOR RETAIL'!$D$7</f>
        <v>34.327800000000003</v>
      </c>
      <c r="H140" s="885"/>
    </row>
    <row r="141" spans="1:8" x14ac:dyDescent="0.25">
      <c r="A141" s="796" t="s">
        <v>454</v>
      </c>
      <c r="B141" s="787">
        <v>1</v>
      </c>
      <c r="C141" s="884">
        <f>(([1]ACCESSORIES!M149*'[1]MARK UP FOR RETAIL'!$D$10)*'[1]MARK UP FOR RETAIL'!$D$11)*'[1]MARK UP FOR RETAIL'!$D$7</f>
        <v>120.771</v>
      </c>
      <c r="D141" s="884"/>
      <c r="E141" s="884">
        <f>(([1]ACCESSORIES!O149*'[1]MARK UP FOR RETAIL'!$D$10)*'[1]MARK UP FOR RETAIL'!$D$11)*'[1]MARK UP FOR RETAIL'!$D$7</f>
        <v>39.155400000000007</v>
      </c>
      <c r="F141" s="884"/>
      <c r="G141" s="884">
        <f>(([1]ACCESSORIES!Q149*'[1]MARK UP FOR RETAIL'!$D$10)*'[1]MARK UP FOR RETAIL'!$D$11)*'[1]MARK UP FOR RETAIL'!$D$7</f>
        <v>43.529400000000003</v>
      </c>
      <c r="H141" s="885"/>
    </row>
    <row r="142" spans="1:8" x14ac:dyDescent="0.25">
      <c r="A142" s="796" t="s">
        <v>455</v>
      </c>
      <c r="B142" s="787">
        <v>1</v>
      </c>
      <c r="C142" s="884">
        <f>(([1]ACCESSORIES!M150*'[1]MARK UP FOR RETAIL'!$D$10)*'[1]MARK UP FOR RETAIL'!$D$11)*'[1]MARK UP FOR RETAIL'!$D$7</f>
        <v>146.691</v>
      </c>
      <c r="D142" s="884"/>
      <c r="E142" s="884">
        <f>(([1]ACCESSORIES!O150*'[1]MARK UP FOR RETAIL'!$D$10)*'[1]MARK UP FOR RETAIL'!$D$11)*'[1]MARK UP FOR RETAIL'!$D$7</f>
        <v>47.708999999999996</v>
      </c>
      <c r="F142" s="884"/>
      <c r="G142" s="884">
        <f>(([1]ACCESSORIES!Q150*'[1]MARK UP FOR RETAIL'!$D$10)*'[1]MARK UP FOR RETAIL'!$D$11)*'[1]MARK UP FOR RETAIL'!$D$7</f>
        <v>53.006399999999999</v>
      </c>
      <c r="H142" s="885"/>
    </row>
    <row r="143" spans="1:8" x14ac:dyDescent="0.25">
      <c r="A143" s="796" t="s">
        <v>456</v>
      </c>
      <c r="B143" s="787">
        <v>1</v>
      </c>
      <c r="C143" s="884">
        <f>(([1]ACCESSORIES!M151*'[1]MARK UP FOR RETAIL'!$D$10)*'[1]MARK UP FOR RETAIL'!$D$11)*'[1]MARK UP FOR RETAIL'!$D$7</f>
        <v>176.27220000000003</v>
      </c>
      <c r="D143" s="884"/>
      <c r="E143" s="884">
        <f>(([1]ACCESSORIES!O151*'[1]MARK UP FOR RETAIL'!$D$10)*'[1]MARK UP FOR RETAIL'!$D$11)*'[1]MARK UP FOR RETAIL'!$D$7</f>
        <v>55.954800000000006</v>
      </c>
      <c r="F143" s="884"/>
      <c r="G143" s="884">
        <f>(([1]ACCESSORIES!Q151*'[1]MARK UP FOR RETAIL'!$D$10)*'[1]MARK UP FOR RETAIL'!$D$11)*'[1]MARK UP FOR RETAIL'!$D$7</f>
        <v>62.207999999999998</v>
      </c>
      <c r="H143" s="885"/>
    </row>
    <row r="144" spans="1:8" x14ac:dyDescent="0.25">
      <c r="A144" s="796" t="s">
        <v>457</v>
      </c>
      <c r="B144" s="787">
        <v>1</v>
      </c>
      <c r="C144" s="884">
        <f>(([1]ACCESSORIES!M152*'[1]MARK UP FOR RETAIL'!$D$10)*'[1]MARK UP FOR RETAIL'!$D$11)*'[1]MARK UP FOR RETAIL'!$D$7</f>
        <v>202.20840000000001</v>
      </c>
      <c r="D144" s="884"/>
      <c r="E144" s="884">
        <f>(([1]ACCESSORIES!O152*'[1]MARK UP FOR RETAIL'!$D$10)*'[1]MARK UP FOR RETAIL'!$D$11)*'[1]MARK UP FOR RETAIL'!$D$7</f>
        <v>64.524600000000007</v>
      </c>
      <c r="F144" s="884"/>
      <c r="G144" s="884">
        <f>(([1]ACCESSORIES!Q152*'[1]MARK UP FOR RETAIL'!$D$10)*'[1]MARK UP FOR RETAIL'!$D$11)*'[1]MARK UP FOR RETAIL'!$D$7</f>
        <v>71.7012</v>
      </c>
      <c r="H144" s="885"/>
    </row>
    <row r="145" spans="1:8" x14ac:dyDescent="0.25">
      <c r="A145" s="796" t="s">
        <v>458</v>
      </c>
      <c r="B145" s="787">
        <v>1</v>
      </c>
      <c r="C145" s="884">
        <f>(([1]ACCESSORIES!M153*'[1]MARK UP FOR RETAIL'!$D$10)*'[1]MARK UP FOR RETAIL'!$D$11)*'[1]MARK UP FOR RETAIL'!$D$7</f>
        <v>228.42</v>
      </c>
      <c r="D145" s="884"/>
      <c r="E145" s="884">
        <f>(([1]ACCESSORIES!O153*'[1]MARK UP FOR RETAIL'!$D$10)*'[1]MARK UP FOR RETAIL'!$D$11)*'[1]MARK UP FOR RETAIL'!$D$7</f>
        <v>72.786600000000007</v>
      </c>
      <c r="F145" s="884"/>
      <c r="G145" s="884">
        <f>(([1]ACCESSORIES!Q153*'[1]MARK UP FOR RETAIL'!$D$10)*'[1]MARK UP FOR RETAIL'!$D$11)*'[1]MARK UP FOR RETAIL'!$D$7</f>
        <v>80.902799999999999</v>
      </c>
      <c r="H145" s="885"/>
    </row>
    <row r="146" spans="1:8" x14ac:dyDescent="0.25">
      <c r="A146" s="796" t="s">
        <v>459</v>
      </c>
      <c r="B146" s="787">
        <v>1</v>
      </c>
      <c r="C146" s="884">
        <f>(([1]ACCESSORIES!M154*'[1]MARK UP FOR RETAIL'!$D$10)*'[1]MARK UP FOR RETAIL'!$D$11)*'[1]MARK UP FOR RETAIL'!$D$7</f>
        <v>254.34000000000003</v>
      </c>
      <c r="D146" s="884"/>
      <c r="E146" s="884">
        <f>(([1]ACCESSORIES!O154*'[1]MARK UP FOR RETAIL'!$D$10)*'[1]MARK UP FOR RETAIL'!$D$11)*'[1]MARK UP FOR RETAIL'!$D$7</f>
        <v>81.340199999999996</v>
      </c>
      <c r="F146" s="884"/>
      <c r="G146" s="884">
        <f>(([1]ACCESSORIES!Q154*'[1]MARK UP FOR RETAIL'!$D$10)*'[1]MARK UP FOR RETAIL'!$D$11)*'[1]MARK UP FOR RETAIL'!$D$7</f>
        <v>90.363599999999991</v>
      </c>
      <c r="H146" s="885"/>
    </row>
    <row r="147" spans="1:8" x14ac:dyDescent="0.25">
      <c r="A147" s="797" t="s">
        <v>460</v>
      </c>
      <c r="B147" s="788">
        <v>1</v>
      </c>
      <c r="C147" s="886">
        <f>(([1]ACCESSORIES!M155*'[1]MARK UP FOR RETAIL'!$D$10)*'[1]MARK UP FOR RETAIL'!$D$11)*'[1]MARK UP FOR RETAIL'!$D$7</f>
        <v>280.56780000000003</v>
      </c>
      <c r="D147" s="886"/>
      <c r="E147" s="886">
        <f>(([1]ACCESSORIES!O155*'[1]MARK UP FOR RETAIL'!$D$10)*'[1]MARK UP FOR RETAIL'!$D$11)*'[1]MARK UP FOR RETAIL'!$D$7</f>
        <v>89.602200000000011</v>
      </c>
      <c r="F147" s="886"/>
      <c r="G147" s="886">
        <f>(([1]ACCESSORIES!Q155*'[1]MARK UP FOR RETAIL'!$D$10)*'[1]MARK UP FOR RETAIL'!$D$11)*'[1]MARK UP FOR RETAIL'!$D$7</f>
        <v>99.549000000000007</v>
      </c>
      <c r="H147" s="887"/>
    </row>
    <row r="148" spans="1:8" x14ac:dyDescent="0.25">
      <c r="A148" s="760"/>
      <c r="B148" s="761"/>
      <c r="C148" s="805"/>
      <c r="D148" s="805"/>
      <c r="E148" s="805"/>
      <c r="F148" s="848"/>
      <c r="G148" s="840"/>
      <c r="H148" s="840"/>
    </row>
    <row r="149" spans="1:8" x14ac:dyDescent="0.25">
      <c r="A149" s="810" t="s">
        <v>461</v>
      </c>
      <c r="B149" s="779" t="s">
        <v>346</v>
      </c>
      <c r="C149" s="789"/>
      <c r="D149" s="790"/>
      <c r="E149" s="782"/>
      <c r="F149" s="53"/>
      <c r="G149" s="638"/>
      <c r="H149" s="638"/>
    </row>
    <row r="150" spans="1:8" x14ac:dyDescent="0.25">
      <c r="A150" s="814" t="s">
        <v>462</v>
      </c>
      <c r="B150" s="784">
        <v>1</v>
      </c>
      <c r="C150" s="882">
        <f>(([1]ACCESSORIES!M158*'[1]MARK UP FOR RETAIL'!$D$10)*'[1]MARK UP FOR RETAIL'!$D$11)*'[1]MARK UP FOR RETAIL'!$D$7</f>
        <v>43.529400000000003</v>
      </c>
      <c r="D150" s="883"/>
      <c r="E150" s="785"/>
      <c r="F150" s="53"/>
      <c r="G150" s="638"/>
      <c r="H150" s="638"/>
    </row>
    <row r="151" spans="1:8" x14ac:dyDescent="0.25">
      <c r="A151" s="797" t="s">
        <v>463</v>
      </c>
      <c r="B151" s="788">
        <v>1</v>
      </c>
      <c r="C151" s="886">
        <f>(([1]ACCESSORIES!M159*'[1]MARK UP FOR RETAIL'!$D$10)*'[1]MARK UP FOR RETAIL'!$D$11)*'[1]MARK UP FOR RETAIL'!$D$7</f>
        <v>36.806400000000004</v>
      </c>
      <c r="D151" s="887"/>
      <c r="E151" s="785"/>
      <c r="F151" s="53"/>
      <c r="G151" s="638"/>
      <c r="H151" s="638"/>
    </row>
    <row r="152" spans="1:8" x14ac:dyDescent="0.25">
      <c r="A152" s="800"/>
      <c r="B152" s="761"/>
      <c r="C152" s="888"/>
      <c r="D152" s="889"/>
      <c r="E152" s="785"/>
      <c r="F152" s="53"/>
      <c r="G152" s="638"/>
      <c r="H152" s="638"/>
    </row>
    <row r="153" spans="1:8" x14ac:dyDescent="0.25">
      <c r="A153" s="841" t="s">
        <v>464</v>
      </c>
      <c r="B153" s="784">
        <v>6</v>
      </c>
      <c r="C153" s="882">
        <f>(([1]ACCESSORIES!M161*'[1]MARK UP FOR RETAIL'!$D$10)*'[1]MARK UP FOR RETAIL'!$D$11)*'[1]MARK UP FOR RETAIL'!$D$7</f>
        <v>2.1060000000000003</v>
      </c>
      <c r="D153" s="883"/>
      <c r="E153" s="785"/>
      <c r="F153" s="53"/>
      <c r="G153" s="638"/>
      <c r="H153" s="638"/>
    </row>
    <row r="154" spans="1:8" x14ac:dyDescent="0.25">
      <c r="A154" s="842" t="s">
        <v>465</v>
      </c>
      <c r="B154" s="787">
        <v>10</v>
      </c>
      <c r="C154" s="884">
        <f>(([1]ACCESSORIES!M162*'[1]MARK UP FOR RETAIL'!$D$10)*'[1]MARK UP FOR RETAIL'!$D$11)*'[1]MARK UP FOR RETAIL'!$D$7</f>
        <v>3.9366000000000003</v>
      </c>
      <c r="D154" s="885"/>
      <c r="E154" s="785"/>
      <c r="F154" s="53"/>
      <c r="G154" s="638"/>
      <c r="H154" s="638"/>
    </row>
    <row r="155" spans="1:8" x14ac:dyDescent="0.25">
      <c r="A155" s="842" t="s">
        <v>466</v>
      </c>
      <c r="B155" s="787">
        <v>6</v>
      </c>
      <c r="C155" s="884">
        <f>(([1]ACCESSORIES!M163*'[1]MARK UP FOR RETAIL'!$D$10)*'[1]MARK UP FOR RETAIL'!$D$11)*'[1]MARK UP FOR RETAIL'!$D$7</f>
        <v>2.1060000000000003</v>
      </c>
      <c r="D155" s="885"/>
      <c r="E155" s="785"/>
      <c r="F155" s="53"/>
      <c r="G155" s="638"/>
      <c r="H155" s="638"/>
    </row>
    <row r="156" spans="1:8" x14ac:dyDescent="0.25">
      <c r="A156" s="842" t="s">
        <v>467</v>
      </c>
      <c r="B156" s="787">
        <v>10</v>
      </c>
      <c r="C156" s="884">
        <f>(([1]ACCESSORIES!M164*'[1]MARK UP FOR RETAIL'!$D$10)*'[1]MARK UP FOR RETAIL'!$D$11)*'[1]MARK UP FOR RETAIL'!$D$7</f>
        <v>2.1060000000000003</v>
      </c>
      <c r="D156" s="885"/>
      <c r="E156" s="785"/>
      <c r="F156" s="53"/>
      <c r="G156" s="638"/>
      <c r="H156" s="638"/>
    </row>
    <row r="157" spans="1:8" x14ac:dyDescent="0.25">
      <c r="A157" s="843" t="s">
        <v>467</v>
      </c>
      <c r="B157" s="788">
        <v>30</v>
      </c>
      <c r="C157" s="886">
        <f>(([1]ACCESSORIES!M165*'[1]MARK UP FOR RETAIL'!$D$10)*'[1]MARK UP FOR RETAIL'!$D$11)*'[1]MARK UP FOR RETAIL'!$D$7</f>
        <v>5.0220000000000002</v>
      </c>
      <c r="D157" s="887"/>
      <c r="E157" s="785"/>
      <c r="F157" s="53"/>
      <c r="G157" s="638"/>
      <c r="H157" s="638"/>
    </row>
    <row r="158" spans="1:8" x14ac:dyDescent="0.25">
      <c r="A158" s="844"/>
      <c r="B158" s="761"/>
      <c r="C158" s="759"/>
      <c r="D158" s="759"/>
      <c r="E158" s="759"/>
      <c r="F158" s="53"/>
      <c r="G158" s="638"/>
      <c r="H158" s="638"/>
    </row>
    <row r="159" spans="1:8" x14ac:dyDescent="0.25">
      <c r="A159" s="810" t="s">
        <v>468</v>
      </c>
      <c r="B159" s="779" t="s">
        <v>346</v>
      </c>
      <c r="C159" s="762"/>
      <c r="D159" s="781"/>
      <c r="E159" s="782"/>
      <c r="F159" s="53"/>
      <c r="G159" s="638"/>
      <c r="H159" s="638"/>
    </row>
    <row r="160" spans="1:8" x14ac:dyDescent="0.25">
      <c r="A160" s="814" t="s">
        <v>469</v>
      </c>
      <c r="B160" s="784">
        <v>1</v>
      </c>
      <c r="C160" s="882">
        <f>(([1]ACCESSORIES!M168*'[1]MARK UP FOR RETAIL'!$D$10)*'[1]MARK UP FOR RETAIL'!$D$11)*'[1]MARK UP FOR RETAIL'!$D$7</f>
        <v>10.578600000000002</v>
      </c>
      <c r="D160" s="883"/>
      <c r="E160" s="785"/>
      <c r="F160" s="53"/>
      <c r="G160" s="638"/>
      <c r="H160" s="638"/>
    </row>
    <row r="161" spans="1:8" x14ac:dyDescent="0.25">
      <c r="A161" s="797" t="s">
        <v>470</v>
      </c>
      <c r="B161" s="788">
        <v>1</v>
      </c>
      <c r="C161" s="886">
        <f>(([1]ACCESSORIES!M169*'[1]MARK UP FOR RETAIL'!$D$10)*'[1]MARK UP FOR RETAIL'!$D$11)*'[1]MARK UP FOR RETAIL'!$D$7</f>
        <v>20.006999999999998</v>
      </c>
      <c r="D161" s="887"/>
      <c r="E161" s="785"/>
      <c r="F161" s="53"/>
      <c r="G161" s="638"/>
      <c r="H161" s="638"/>
    </row>
    <row r="162" spans="1:8" x14ac:dyDescent="0.25">
      <c r="A162" s="844"/>
      <c r="B162" s="761"/>
      <c r="C162" s="759"/>
      <c r="D162" s="759"/>
      <c r="E162" s="759"/>
      <c r="F162" s="53"/>
      <c r="G162" s="638"/>
      <c r="H162" s="638"/>
    </row>
    <row r="163" spans="1:8" x14ac:dyDescent="0.25">
      <c r="A163" s="760"/>
      <c r="B163" s="761"/>
      <c r="C163" s="780" t="s">
        <v>342</v>
      </c>
      <c r="D163" s="762"/>
      <c r="E163" s="763" t="s">
        <v>343</v>
      </c>
      <c r="F163" s="763"/>
      <c r="G163" s="764" t="s">
        <v>344</v>
      </c>
      <c r="H163" s="809"/>
    </row>
    <row r="164" spans="1:8" x14ac:dyDescent="0.25">
      <c r="A164" s="810" t="s">
        <v>471</v>
      </c>
      <c r="B164" s="811" t="s">
        <v>346</v>
      </c>
      <c r="C164" s="799"/>
      <c r="D164" s="768"/>
      <c r="E164" s="769"/>
      <c r="F164" s="769"/>
      <c r="G164" s="812"/>
      <c r="H164" s="813"/>
    </row>
    <row r="165" spans="1:8" x14ac:dyDescent="0.25">
      <c r="A165" s="814" t="s">
        <v>472</v>
      </c>
      <c r="B165" s="784">
        <v>1</v>
      </c>
      <c r="C165" s="882">
        <f>(([1]ACCESSORIES!M173*'[1]MARK UP FOR RETAIL'!$D$10)*'[1]MARK UP FOR RETAIL'!$D$11)*'[1]MARK UP FOR RETAIL'!$D$7</f>
        <v>24.381</v>
      </c>
      <c r="D165" s="882"/>
      <c r="E165" s="882">
        <f>(([1]ACCESSORIES!O173*'[1]MARK UP FOR RETAIL'!$D$10)*'[1]MARK UP FOR RETAIL'!$D$11)*'[1]MARK UP FOR RETAIL'!$D$7</f>
        <v>17.577000000000002</v>
      </c>
      <c r="F165" s="882"/>
      <c r="G165" s="882">
        <f>(([1]ACCESSORIES!Q173*'[1]MARK UP FOR RETAIL'!$D$10)*'[1]MARK UP FOR RETAIL'!$D$11)*'[1]MARK UP FOR RETAIL'!$D$7</f>
        <v>19.504799999999999</v>
      </c>
      <c r="H165" s="883"/>
    </row>
    <row r="166" spans="1:8" x14ac:dyDescent="0.25">
      <c r="A166" s="796" t="s">
        <v>473</v>
      </c>
      <c r="B166" s="787">
        <v>1</v>
      </c>
      <c r="C166" s="884">
        <f>(([1]ACCESSORIES!M174*'[1]MARK UP FOR RETAIL'!$D$10)*'[1]MARK UP FOR RETAIL'!$D$11)*'[1]MARK UP FOR RETAIL'!$D$7</f>
        <v>36.271799999999999</v>
      </c>
      <c r="D166" s="884"/>
      <c r="E166" s="884">
        <f>(([1]ACCESSORIES!O174*'[1]MARK UP FOR RETAIL'!$D$10)*'[1]MARK UP FOR RETAIL'!$D$11)*'[1]MARK UP FOR RETAIL'!$D$7</f>
        <v>26.130599999999998</v>
      </c>
      <c r="F166" s="884"/>
      <c r="G166" s="884">
        <f>(([1]ACCESSORIES!Q174*'[1]MARK UP FOR RETAIL'!$D$10)*'[1]MARK UP FOR RETAIL'!$D$11)*'[1]MARK UP FOR RETAIL'!$D$7</f>
        <v>29.014200000000002</v>
      </c>
      <c r="H166" s="885"/>
    </row>
    <row r="167" spans="1:8" x14ac:dyDescent="0.25">
      <c r="A167" s="796" t="s">
        <v>474</v>
      </c>
      <c r="B167" s="787">
        <v>1</v>
      </c>
      <c r="C167" s="884">
        <f>(([1]ACCESSORIES!M175*'[1]MARK UP FOR RETAIL'!$D$10)*'[1]MARK UP FOR RETAIL'!$D$11)*'[1]MARK UP FOR RETAIL'!$D$7</f>
        <v>48.421800000000005</v>
      </c>
      <c r="D167" s="884"/>
      <c r="E167" s="884">
        <f>(([1]ACCESSORIES!O175*'[1]MARK UP FOR RETAIL'!$D$10)*'[1]MARK UP FOR RETAIL'!$D$11)*'[1]MARK UP FOR RETAIL'!$D$7</f>
        <v>34.862400000000001</v>
      </c>
      <c r="F167" s="884"/>
      <c r="G167" s="884">
        <f>(([1]ACCESSORIES!Q175*'[1]MARK UP FOR RETAIL'!$D$10)*'[1]MARK UP FOR RETAIL'!$D$11)*'[1]MARK UP FOR RETAIL'!$D$7</f>
        <v>38.717999999999996</v>
      </c>
      <c r="H167" s="885"/>
    </row>
    <row r="168" spans="1:8" x14ac:dyDescent="0.25">
      <c r="A168" s="796" t="s">
        <v>475</v>
      </c>
      <c r="B168" s="787">
        <v>1</v>
      </c>
      <c r="C168" s="884">
        <f>(([1]ACCESSORIES!M176*'[1]MARK UP FOR RETAIL'!$D$10)*'[1]MARK UP FOR RETAIL'!$D$11)*'[1]MARK UP FOR RETAIL'!$D$7</f>
        <v>60.118200000000002</v>
      </c>
      <c r="D168" s="884"/>
      <c r="E168" s="884">
        <f>(([1]ACCESSORIES!O176*'[1]MARK UP FOR RETAIL'!$D$10)*'[1]MARK UP FOR RETAIL'!$D$11)*'[1]MARK UP FOR RETAIL'!$D$7</f>
        <v>43.302600000000005</v>
      </c>
      <c r="F168" s="884"/>
      <c r="G168" s="884">
        <f>(([1]ACCESSORIES!Q176*'[1]MARK UP FOR RETAIL'!$D$10)*'[1]MARK UP FOR RETAIL'!$D$11)*'[1]MARK UP FOR RETAIL'!$D$7</f>
        <v>48.114000000000004</v>
      </c>
      <c r="H168" s="885"/>
    </row>
    <row r="169" spans="1:8" x14ac:dyDescent="0.25">
      <c r="A169" s="797" t="s">
        <v>476</v>
      </c>
      <c r="B169" s="788">
        <v>1</v>
      </c>
      <c r="C169" s="886">
        <f>(([1]ACCESSORIES!M177*'[1]MARK UP FOR RETAIL'!$D$10)*'[1]MARK UP FOR RETAIL'!$D$11)*'[1]MARK UP FOR RETAIL'!$D$7</f>
        <v>72.09</v>
      </c>
      <c r="D169" s="886"/>
      <c r="E169" s="886">
        <f>(([1]ACCESSORIES!O177*'[1]MARK UP FOR RETAIL'!$D$10)*'[1]MARK UP FOR RETAIL'!$D$11)*'[1]MARK UP FOR RETAIL'!$D$7</f>
        <v>51.920999999999992</v>
      </c>
      <c r="F169" s="886"/>
      <c r="G169" s="886">
        <f>(([1]ACCESSORIES!Q177*'[1]MARK UP FOR RETAIL'!$D$10)*'[1]MARK UP FOR RETAIL'!$D$11)*'[1]MARK UP FOR RETAIL'!$D$7</f>
        <v>57.672000000000004</v>
      </c>
      <c r="H169" s="887"/>
    </row>
    <row r="170" spans="1:8" x14ac:dyDescent="0.25">
      <c r="A170" s="844"/>
      <c r="B170" s="761"/>
      <c r="C170" s="759"/>
      <c r="D170" s="759"/>
      <c r="E170" s="759"/>
      <c r="F170" s="53"/>
      <c r="G170" s="638"/>
      <c r="H170" s="638"/>
    </row>
    <row r="171" spans="1:8" x14ac:dyDescent="0.25">
      <c r="A171" s="760"/>
      <c r="B171" s="761"/>
      <c r="C171" s="759"/>
      <c r="D171" s="759"/>
      <c r="E171" s="759"/>
      <c r="F171" s="53"/>
      <c r="G171" s="53"/>
      <c r="H171" s="53"/>
    </row>
    <row r="172" spans="1:8" x14ac:dyDescent="0.25">
      <c r="A172" s="810" t="s">
        <v>488</v>
      </c>
      <c r="B172" s="779" t="s">
        <v>346</v>
      </c>
      <c r="C172" s="849"/>
      <c r="D172" s="850"/>
      <c r="E172" s="782"/>
      <c r="F172" s="53"/>
      <c r="G172" s="638"/>
      <c r="H172" s="638"/>
    </row>
    <row r="173" spans="1:8" x14ac:dyDescent="0.25">
      <c r="A173" s="845" t="s">
        <v>489</v>
      </c>
      <c r="B173" s="846">
        <v>1</v>
      </c>
      <c r="C173" s="882">
        <f>(([1]ACCESSORIES!M181*'[1]MARK UP FOR RETAIL'!$D$10)*'[1]MARK UP FOR RETAIL'!$D$11)*'[1]MARK UP FOR RETAIL'!$D$7</f>
        <v>47.854800000000004</v>
      </c>
      <c r="D173" s="883"/>
      <c r="E173" s="803"/>
      <c r="F173" s="53"/>
      <c r="G173" s="638"/>
      <c r="H173" s="638"/>
    </row>
    <row r="174" spans="1:8" x14ac:dyDescent="0.25">
      <c r="A174" s="815" t="s">
        <v>490</v>
      </c>
      <c r="B174" s="851">
        <v>1</v>
      </c>
      <c r="C174" s="884">
        <f>(([1]ACCESSORIES!M182*'[1]MARK UP FOR RETAIL'!$D$10)*'[1]MARK UP FOR RETAIL'!$D$11)*'[1]MARK UP FOR RETAIL'!$D$7</f>
        <v>55.193400000000004</v>
      </c>
      <c r="D174" s="885"/>
      <c r="E174" s="803"/>
      <c r="F174" s="53"/>
      <c r="G174" s="638"/>
      <c r="H174" s="638"/>
    </row>
    <row r="175" spans="1:8" x14ac:dyDescent="0.25">
      <c r="A175" s="815" t="s">
        <v>491</v>
      </c>
      <c r="B175" s="851">
        <v>1</v>
      </c>
      <c r="C175" s="884">
        <f>(([1]ACCESSORIES!M183*'[1]MARK UP FOR RETAIL'!$D$10)*'[1]MARK UP FOR RETAIL'!$D$11)*'[1]MARK UP FOR RETAIL'!$D$7</f>
        <v>73.612800000000007</v>
      </c>
      <c r="D175" s="885"/>
      <c r="E175" s="803"/>
      <c r="F175" s="53"/>
      <c r="G175" s="638"/>
      <c r="H175" s="638"/>
    </row>
    <row r="176" spans="1:8" x14ac:dyDescent="0.25">
      <c r="A176" s="815" t="s">
        <v>492</v>
      </c>
      <c r="B176" s="851">
        <v>1</v>
      </c>
      <c r="C176" s="884">
        <f>(([1]ACCESSORIES!M184*'[1]MARK UP FOR RETAIL'!$D$10)*'[1]MARK UP FOR RETAIL'!$D$11)*'[1]MARK UP FOR RETAIL'!$D$7</f>
        <v>55.193400000000004</v>
      </c>
      <c r="D176" s="885"/>
      <c r="E176" s="803"/>
      <c r="F176" s="53"/>
      <c r="G176" s="638"/>
      <c r="H176" s="638"/>
    </row>
    <row r="177" spans="1:8" x14ac:dyDescent="0.25">
      <c r="A177" s="815" t="s">
        <v>493</v>
      </c>
      <c r="B177" s="851">
        <v>1</v>
      </c>
      <c r="C177" s="884">
        <f>(([1]ACCESSORIES!M185*'[1]MARK UP FOR RETAIL'!$D$10)*'[1]MARK UP FOR RETAIL'!$D$11)*'[1]MARK UP FOR RETAIL'!$D$7</f>
        <v>82.814399999999992</v>
      </c>
      <c r="D177" s="885"/>
      <c r="E177" s="803"/>
      <c r="F177" s="53"/>
      <c r="G177" s="638"/>
      <c r="H177" s="638"/>
    </row>
    <row r="178" spans="1:8" x14ac:dyDescent="0.25">
      <c r="A178" s="816" t="s">
        <v>494</v>
      </c>
      <c r="B178" s="852">
        <v>1</v>
      </c>
      <c r="C178" s="886">
        <f>(([1]ACCESSORIES!M186*'[1]MARK UP FOR RETAIL'!$D$10)*'[1]MARK UP FOR RETAIL'!$D$11)*'[1]MARK UP FOR RETAIL'!$D$7</f>
        <v>110.41919999999999</v>
      </c>
      <c r="D178" s="887"/>
      <c r="E178" s="803"/>
      <c r="F178" s="53"/>
      <c r="G178" s="638"/>
      <c r="H178" s="638"/>
    </row>
    <row r="179" spans="1:8" x14ac:dyDescent="0.25">
      <c r="A179" s="853"/>
      <c r="B179" s="854"/>
      <c r="C179" s="890"/>
      <c r="D179" s="891"/>
      <c r="E179" s="803"/>
      <c r="F179" s="53"/>
      <c r="G179" s="638"/>
      <c r="H179" s="638"/>
    </row>
    <row r="180" spans="1:8" x14ac:dyDescent="0.25">
      <c r="A180" s="806" t="s">
        <v>495</v>
      </c>
      <c r="B180" s="807">
        <v>1</v>
      </c>
      <c r="C180" s="892">
        <f>(([1]ACCESSORIES!M188*'[1]MARK UP FOR RETAIL'!$D$10)*'[1]MARK UP FOR RETAIL'!$D$11)*'[1]MARK UP FOR RETAIL'!$D$7</f>
        <v>31.541399999999999</v>
      </c>
      <c r="D180" s="893"/>
      <c r="E180" s="803"/>
      <c r="F180" s="53"/>
      <c r="G180" s="638"/>
      <c r="H180" s="638"/>
    </row>
    <row r="181" spans="1:8" x14ac:dyDescent="0.25">
      <c r="A181" s="760"/>
      <c r="B181" s="761"/>
      <c r="C181" s="759"/>
      <c r="D181" s="759"/>
      <c r="E181" s="759"/>
      <c r="F181" s="53"/>
      <c r="G181" s="53"/>
      <c r="H181" s="53"/>
    </row>
    <row r="182" spans="1:8" x14ac:dyDescent="0.25">
      <c r="A182" s="810" t="s">
        <v>477</v>
      </c>
      <c r="B182" s="779" t="s">
        <v>346</v>
      </c>
      <c r="C182" s="855"/>
      <c r="D182" s="856"/>
      <c r="E182" s="857"/>
      <c r="F182" s="53"/>
      <c r="G182" s="638"/>
      <c r="H182" s="638"/>
    </row>
    <row r="183" spans="1:8" x14ac:dyDescent="0.25">
      <c r="A183" s="858" t="s">
        <v>478</v>
      </c>
      <c r="B183" s="784">
        <v>1</v>
      </c>
      <c r="C183" s="882">
        <f>(([1]ACCESSORIES!M191*'[1]MARK UP FOR RETAIL'!$D$10)*'[1]MARK UP FOR RETAIL'!$D$11)*'[1]MARK UP FOR RETAIL'!$D$7</f>
        <v>20.655000000000001</v>
      </c>
      <c r="D183" s="883"/>
      <c r="E183" s="785"/>
      <c r="F183" s="53"/>
      <c r="G183" s="638"/>
      <c r="H183" s="638"/>
    </row>
    <row r="184" spans="1:8" x14ac:dyDescent="0.25">
      <c r="A184" s="859" t="s">
        <v>479</v>
      </c>
      <c r="B184" s="787">
        <v>1</v>
      </c>
      <c r="C184" s="884">
        <f>(([1]ACCESSORIES!M192*'[1]MARK UP FOR RETAIL'!$D$10)*'[1]MARK UP FOR RETAIL'!$D$11)*'[1]MARK UP FOR RETAIL'!$D$7</f>
        <v>25.126200000000001</v>
      </c>
      <c r="D184" s="885"/>
      <c r="E184" s="785"/>
      <c r="F184" s="53"/>
      <c r="G184" s="638"/>
      <c r="H184" s="638"/>
    </row>
    <row r="185" spans="1:8" x14ac:dyDescent="0.25">
      <c r="A185" s="859" t="s">
        <v>480</v>
      </c>
      <c r="B185" s="787">
        <v>1</v>
      </c>
      <c r="C185" s="884">
        <f>(([1]ACCESSORIES!M193*'[1]MARK UP FOR RETAIL'!$D$10)*'[1]MARK UP FOR RETAIL'!$D$11)*'[1]MARK UP FOR RETAIL'!$D$7</f>
        <v>8.7804000000000002</v>
      </c>
      <c r="D185" s="885"/>
      <c r="E185" s="785"/>
      <c r="F185" s="53"/>
      <c r="G185" s="638"/>
      <c r="H185" s="638"/>
    </row>
    <row r="186" spans="1:8" x14ac:dyDescent="0.25">
      <c r="A186" s="860" t="s">
        <v>481</v>
      </c>
      <c r="B186" s="787">
        <v>1</v>
      </c>
      <c r="C186" s="884">
        <f>(([1]ACCESSORIES!M194*'[1]MARK UP FOR RETAIL'!$D$10)*'[1]MARK UP FOR RETAIL'!$D$11)*'[1]MARK UP FOR RETAIL'!$D$7</f>
        <v>16.054200000000002</v>
      </c>
      <c r="D186" s="885"/>
      <c r="E186" s="785"/>
      <c r="F186" s="53"/>
      <c r="G186" s="638"/>
      <c r="H186" s="638"/>
    </row>
    <row r="187" spans="1:8" x14ac:dyDescent="0.25">
      <c r="A187" s="860" t="s">
        <v>482</v>
      </c>
      <c r="B187" s="787">
        <v>1</v>
      </c>
      <c r="C187" s="884">
        <f>(([1]ACCESSORIES!M195*'[1]MARK UP FOR RETAIL'!$D$10)*'[1]MARK UP FOR RETAIL'!$D$11)*'[1]MARK UP FOR RETAIL'!$D$7</f>
        <v>10.465200000000001</v>
      </c>
      <c r="D187" s="885"/>
      <c r="E187" s="785"/>
      <c r="F187" s="53"/>
      <c r="G187" s="638"/>
      <c r="H187" s="638"/>
    </row>
    <row r="188" spans="1:8" x14ac:dyDescent="0.25">
      <c r="A188" s="860" t="s">
        <v>483</v>
      </c>
      <c r="B188" s="787">
        <v>1</v>
      </c>
      <c r="C188" s="884">
        <f>(([1]ACCESSORIES!M196*'[1]MARK UP FOR RETAIL'!$D$10)*'[1]MARK UP FOR RETAIL'!$D$11)*'[1]MARK UP FOR RETAIL'!$D$7</f>
        <v>5.8644000000000007</v>
      </c>
      <c r="D188" s="885"/>
      <c r="E188" s="785"/>
      <c r="F188" s="53"/>
      <c r="G188" s="638"/>
      <c r="H188" s="638"/>
    </row>
    <row r="189" spans="1:8" x14ac:dyDescent="0.25">
      <c r="A189" s="860" t="s">
        <v>484</v>
      </c>
      <c r="B189" s="787">
        <v>1</v>
      </c>
      <c r="C189" s="884">
        <f>(([1]ACCESSORIES!M197*'[1]MARK UP FOR RETAIL'!$D$10)*'[1]MARK UP FOR RETAIL'!$D$11)*'[1]MARK UP FOR RETAIL'!$D$7</f>
        <v>4.4712000000000005</v>
      </c>
      <c r="D189" s="885"/>
      <c r="E189" s="785"/>
      <c r="F189" s="53"/>
      <c r="G189" s="638"/>
      <c r="H189" s="638"/>
    </row>
    <row r="190" spans="1:8" x14ac:dyDescent="0.25">
      <c r="A190" s="860" t="s">
        <v>485</v>
      </c>
      <c r="B190" s="787">
        <v>1</v>
      </c>
      <c r="C190" s="884">
        <f>(([1]ACCESSORIES!M198*'[1]MARK UP FOR RETAIL'!$D$10)*'[1]MARK UP FOR RETAIL'!$D$11)*'[1]MARK UP FOR RETAIL'!$D$7</f>
        <v>13.138199999999999</v>
      </c>
      <c r="D190" s="885"/>
      <c r="E190" s="785"/>
      <c r="F190" s="53"/>
      <c r="G190" s="638"/>
      <c r="H190" s="638"/>
    </row>
    <row r="191" spans="1:8" x14ac:dyDescent="0.25">
      <c r="A191" s="860" t="s">
        <v>486</v>
      </c>
      <c r="B191" s="787">
        <v>1</v>
      </c>
      <c r="C191" s="884">
        <f>(([1]ACCESSORIES!M199*'[1]MARK UP FOR RETAIL'!$D$10)*'[1]MARK UP FOR RETAIL'!$D$11)*'[1]MARK UP FOR RETAIL'!$D$7</f>
        <v>2.3814000000000002</v>
      </c>
      <c r="D191" s="885"/>
      <c r="E191" s="785"/>
      <c r="F191" s="53"/>
      <c r="G191" s="638"/>
      <c r="H191" s="638"/>
    </row>
    <row r="192" spans="1:8" x14ac:dyDescent="0.25">
      <c r="A192" s="861" t="s">
        <v>487</v>
      </c>
      <c r="B192" s="788">
        <v>1</v>
      </c>
      <c r="C192" s="886">
        <f>(([1]ACCESSORIES!M200*'[1]MARK UP FOR RETAIL'!$D$10)*'[1]MARK UP FOR RETAIL'!$D$11)*'[1]MARK UP FOR RETAIL'!$D$7</f>
        <v>2.3814000000000002</v>
      </c>
      <c r="D192" s="887"/>
      <c r="E192" s="785"/>
      <c r="F192" s="53"/>
      <c r="G192" s="638"/>
      <c r="H192" s="638"/>
    </row>
    <row r="193" spans="1:8" x14ac:dyDescent="0.25">
      <c r="A193" s="760"/>
      <c r="B193" s="761"/>
      <c r="C193" s="759"/>
      <c r="D193" s="759"/>
      <c r="E193" s="759"/>
      <c r="F193" s="53"/>
      <c r="G193" s="53"/>
      <c r="H193" s="53"/>
    </row>
    <row r="194" spans="1:8" x14ac:dyDescent="0.25">
      <c r="A194" s="760"/>
      <c r="B194" s="761"/>
      <c r="C194" s="759"/>
      <c r="D194" s="759"/>
      <c r="E194" s="759"/>
      <c r="F194" s="53"/>
      <c r="G194" s="53"/>
      <c r="H194" s="53"/>
    </row>
    <row r="195" spans="1:8" x14ac:dyDescent="0.25">
      <c r="A195" s="760"/>
      <c r="B195" s="761"/>
      <c r="C195" s="759"/>
      <c r="D195" s="759"/>
      <c r="E195" s="759"/>
      <c r="F195" s="53"/>
      <c r="G195" s="53"/>
      <c r="H195" s="53"/>
    </row>
    <row r="196" spans="1:8" x14ac:dyDescent="0.25">
      <c r="A196" s="760"/>
      <c r="B196" s="761"/>
      <c r="C196" s="780" t="s">
        <v>342</v>
      </c>
      <c r="D196" s="781"/>
      <c r="E196" s="862"/>
      <c r="F196" s="862"/>
      <c r="G196" s="863"/>
      <c r="H196" s="863"/>
    </row>
    <row r="197" spans="1:8" x14ac:dyDescent="0.25">
      <c r="A197" s="810" t="s">
        <v>496</v>
      </c>
      <c r="B197" s="811" t="s">
        <v>346</v>
      </c>
      <c r="C197" s="864"/>
      <c r="D197" s="865"/>
      <c r="E197" s="862"/>
      <c r="F197" s="862"/>
      <c r="G197" s="863"/>
      <c r="H197" s="863"/>
    </row>
    <row r="198" spans="1:8" x14ac:dyDescent="0.25">
      <c r="A198" s="814" t="s">
        <v>497</v>
      </c>
      <c r="B198" s="784">
        <v>2</v>
      </c>
      <c r="C198" s="894">
        <v>10</v>
      </c>
      <c r="D198" s="895"/>
      <c r="E198" s="6"/>
      <c r="F198" s="5"/>
      <c r="G198" s="5"/>
      <c r="H198" s="5"/>
    </row>
    <row r="199" spans="1:8" x14ac:dyDescent="0.25">
      <c r="A199" s="797" t="s">
        <v>498</v>
      </c>
      <c r="B199" s="788">
        <v>2</v>
      </c>
      <c r="C199" s="896">
        <v>10</v>
      </c>
      <c r="D199" s="897"/>
      <c r="E199" s="6"/>
      <c r="F199" s="5"/>
      <c r="G199" s="5"/>
      <c r="H199" s="5"/>
    </row>
    <row r="200" spans="1:8" x14ac:dyDescent="0.25">
      <c r="A200" s="866" t="s">
        <v>499</v>
      </c>
      <c r="B200" s="867">
        <v>15</v>
      </c>
      <c r="C200" s="898">
        <f>(([1]ACCESSORIES!M208*'[1]MARK UP FOR RETAIL'!$D$10)*'[1]MARK UP FOR RETAIL'!$D$11)*'[1]MARK UP FOR RETAIL'!$D$7</f>
        <v>2.1060000000000003</v>
      </c>
      <c r="D200" s="899"/>
      <c r="E200" s="6"/>
      <c r="F200" s="5"/>
      <c r="G200" s="5"/>
      <c r="H200" s="5"/>
    </row>
    <row r="201" spans="1:8" x14ac:dyDescent="0.25">
      <c r="A201" s="842" t="s">
        <v>499</v>
      </c>
      <c r="B201" s="787">
        <v>50</v>
      </c>
      <c r="C201" s="900">
        <f>(([1]ACCESSORIES!M209*'[1]MARK UP FOR RETAIL'!$D$10)*'[1]MARK UP FOR RETAIL'!$D$11)*'[1]MARK UP FOR RETAIL'!$D$7</f>
        <v>6.2855999999999996</v>
      </c>
      <c r="D201" s="901"/>
      <c r="E201" s="6"/>
      <c r="F201" s="5"/>
      <c r="G201" s="5"/>
      <c r="H201" s="5"/>
    </row>
    <row r="202" spans="1:8" x14ac:dyDescent="0.25">
      <c r="A202" s="843" t="s">
        <v>499</v>
      </c>
      <c r="B202" s="788">
        <v>500</v>
      </c>
      <c r="C202" s="902">
        <f>(([1]ACCESSORIES!M210*'[1]MARK UP FOR RETAIL'!$D$10)*'[1]MARK UP FOR RETAIL'!$D$11)*'[1]MARK UP FOR RETAIL'!$D$7</f>
        <v>61.932600000000001</v>
      </c>
      <c r="D202" s="903"/>
      <c r="E202" s="6"/>
      <c r="F202" s="5"/>
      <c r="G202" s="5"/>
      <c r="H202" s="5"/>
    </row>
    <row r="203" spans="1:8" x14ac:dyDescent="0.25">
      <c r="A203" s="841" t="s">
        <v>500</v>
      </c>
      <c r="B203" s="784">
        <v>15</v>
      </c>
      <c r="C203" s="904">
        <f>(([1]ACCESSORIES!M211*'[1]MARK UP FOR RETAIL'!$D$10)*'[1]MARK UP FOR RETAIL'!$D$11)*'[1]MARK UP FOR RETAIL'!$D$7</f>
        <v>3.1914000000000002</v>
      </c>
      <c r="D203" s="905"/>
      <c r="E203" s="6"/>
      <c r="F203" s="5"/>
      <c r="G203" s="5"/>
      <c r="H203" s="5"/>
    </row>
    <row r="204" spans="1:8" x14ac:dyDescent="0.25">
      <c r="A204" s="842" t="s">
        <v>500</v>
      </c>
      <c r="B204" s="787">
        <v>50</v>
      </c>
      <c r="C204" s="906">
        <f>(([1]ACCESSORIES!M212*'[1]MARK UP FOR RETAIL'!$D$10)*'[1]MARK UP FOR RETAIL'!$D$11)*'[1]MARK UP FOR RETAIL'!$D$7</f>
        <v>9.072000000000001</v>
      </c>
      <c r="D204" s="907"/>
      <c r="E204" s="6"/>
      <c r="F204" s="5"/>
      <c r="G204" s="5"/>
      <c r="H204" s="5"/>
    </row>
    <row r="205" spans="1:8" x14ac:dyDescent="0.25">
      <c r="A205" s="843" t="s">
        <v>500</v>
      </c>
      <c r="B205" s="788">
        <v>500</v>
      </c>
      <c r="C205" s="902">
        <f>(([1]ACCESSORIES!M213*'[1]MARK UP FOR RETAIL'!$D$10)*'[1]MARK UP FOR RETAIL'!$D$11)*'[1]MARK UP FOR RETAIL'!$D$7</f>
        <v>89.262000000000015</v>
      </c>
      <c r="D205" s="903"/>
      <c r="E205" s="6"/>
      <c r="F205" s="5"/>
      <c r="G205" s="5"/>
      <c r="H205" s="5"/>
    </row>
    <row r="206" spans="1:8" x14ac:dyDescent="0.25">
      <c r="A206" s="814" t="s">
        <v>501</v>
      </c>
      <c r="B206" s="784">
        <v>15</v>
      </c>
      <c r="C206" s="904">
        <f>(([1]ACCESSORIES!M214*'[1]MARK UP FOR RETAIL'!$D$10)*'[1]MARK UP FOR RETAIL'!$D$11)*'[1]MARK UP FOR RETAIL'!$D$7</f>
        <v>2.1060000000000003</v>
      </c>
      <c r="D206" s="905"/>
      <c r="E206" s="6"/>
      <c r="F206" s="5"/>
      <c r="G206" s="5"/>
      <c r="H206" s="5"/>
    </row>
    <row r="207" spans="1:8" x14ac:dyDescent="0.25">
      <c r="A207" s="796" t="s">
        <v>501</v>
      </c>
      <c r="B207" s="787">
        <v>50</v>
      </c>
      <c r="C207" s="908">
        <f>(([1]ACCESSORIES!M215*'[1]MARK UP FOR RETAIL'!$D$10)*'[1]MARK UP FOR RETAIL'!$D$11)*'[1]MARK UP FOR RETAIL'!$D$7</f>
        <v>6.2855999999999996</v>
      </c>
      <c r="D207" s="909"/>
      <c r="E207" s="6"/>
      <c r="F207" s="5"/>
      <c r="G207" s="5"/>
      <c r="H207" s="5"/>
    </row>
    <row r="208" spans="1:8" x14ac:dyDescent="0.25">
      <c r="A208" s="797" t="s">
        <v>501</v>
      </c>
      <c r="B208" s="788">
        <v>500</v>
      </c>
      <c r="C208" s="896">
        <f>(([1]ACCESSORIES!M216*'[1]MARK UP FOR RETAIL'!$D$10)*'[1]MARK UP FOR RETAIL'!$D$11)*'[1]MARK UP FOR RETAIL'!$D$7</f>
        <v>61.932600000000001</v>
      </c>
      <c r="D208" s="897"/>
      <c r="E208" s="6"/>
      <c r="F208" s="5"/>
      <c r="G208" s="5"/>
      <c r="H208" s="5"/>
    </row>
    <row r="209" spans="1:8" x14ac:dyDescent="0.25">
      <c r="A209" s="814" t="s">
        <v>502</v>
      </c>
      <c r="B209" s="784">
        <v>15</v>
      </c>
      <c r="C209" s="894">
        <f>(([1]ACCESSORIES!M217*'[1]MARK UP FOR RETAIL'!$D$10)*'[1]MARK UP FOR RETAIL'!$D$11)*'[1]MARK UP FOR RETAIL'!$D$7</f>
        <v>3.1914000000000002</v>
      </c>
      <c r="D209" s="895"/>
      <c r="E209" s="6"/>
      <c r="F209" s="5"/>
      <c r="G209" s="5"/>
      <c r="H209" s="5"/>
    </row>
    <row r="210" spans="1:8" x14ac:dyDescent="0.25">
      <c r="A210" s="796" t="s">
        <v>502</v>
      </c>
      <c r="B210" s="787">
        <v>50</v>
      </c>
      <c r="C210" s="908">
        <f>(([1]ACCESSORIES!M218*'[1]MARK UP FOR RETAIL'!$D$10)*'[1]MARK UP FOR RETAIL'!$D$11)*'[1]MARK UP FOR RETAIL'!$D$7</f>
        <v>9.072000000000001</v>
      </c>
      <c r="D210" s="909"/>
      <c r="E210" s="6"/>
      <c r="F210" s="5"/>
      <c r="G210" s="5"/>
      <c r="H210" s="5"/>
    </row>
    <row r="211" spans="1:8" x14ac:dyDescent="0.25">
      <c r="A211" s="797" t="s">
        <v>502</v>
      </c>
      <c r="B211" s="788">
        <v>500</v>
      </c>
      <c r="C211" s="896">
        <f>(([1]ACCESSORIES!M219*'[1]MARK UP FOR RETAIL'!$D$10)*'[1]MARK UP FOR RETAIL'!$D$11)*'[1]MARK UP FOR RETAIL'!$D$7</f>
        <v>89.262000000000015</v>
      </c>
      <c r="D211" s="897"/>
      <c r="E211" s="6"/>
      <c r="F211" s="5"/>
      <c r="G211" s="5"/>
      <c r="H211" s="5"/>
    </row>
    <row r="212" spans="1:8" x14ac:dyDescent="0.25">
      <c r="A212" s="814" t="s">
        <v>503</v>
      </c>
      <c r="B212" s="784">
        <v>15</v>
      </c>
      <c r="C212" s="894">
        <f>(([1]ACCESSORIES!M220*'[1]MARK UP FOR RETAIL'!$D$10)*'[1]MARK UP FOR RETAIL'!$D$11)*'[1]MARK UP FOR RETAIL'!$D$7</f>
        <v>2.1060000000000003</v>
      </c>
      <c r="D212" s="895"/>
      <c r="E212" s="6"/>
      <c r="F212" s="5"/>
      <c r="G212" s="5"/>
      <c r="H212" s="5"/>
    </row>
    <row r="213" spans="1:8" x14ac:dyDescent="0.25">
      <c r="A213" s="796" t="s">
        <v>503</v>
      </c>
      <c r="B213" s="787">
        <v>50</v>
      </c>
      <c r="C213" s="908">
        <f>(([1]ACCESSORIES!M221*'[1]MARK UP FOR RETAIL'!$D$10)*'[1]MARK UP FOR RETAIL'!$D$11)*'[1]MARK UP FOR RETAIL'!$D$7</f>
        <v>6.0102000000000002</v>
      </c>
      <c r="D213" s="909"/>
      <c r="E213" s="6"/>
      <c r="F213" s="5"/>
      <c r="G213" s="5"/>
      <c r="H213" s="5"/>
    </row>
    <row r="214" spans="1:8" x14ac:dyDescent="0.25">
      <c r="A214" s="797" t="s">
        <v>503</v>
      </c>
      <c r="B214" s="788">
        <v>500</v>
      </c>
      <c r="C214" s="896">
        <f>(([1]ACCESSORIES!M222*'[1]MARK UP FOR RETAIL'!$D$10)*'[1]MARK UP FOR RETAIL'!$D$11)*'[1]MARK UP FOR RETAIL'!$D$7</f>
        <v>55.08</v>
      </c>
      <c r="D214" s="897"/>
      <c r="E214" s="6"/>
      <c r="F214" s="5"/>
      <c r="G214" s="5"/>
      <c r="H214" s="5"/>
    </row>
    <row r="215" spans="1:8" x14ac:dyDescent="0.25">
      <c r="A215" s="814" t="s">
        <v>504</v>
      </c>
      <c r="B215" s="784">
        <v>15</v>
      </c>
      <c r="C215" s="894">
        <f>(([1]ACCESSORIES!M223*'[1]MARK UP FOR RETAIL'!$D$10)*'[1]MARK UP FOR RETAIL'!$D$11)*'[1]MARK UP FOR RETAIL'!$D$7</f>
        <v>2.1060000000000003</v>
      </c>
      <c r="D215" s="895"/>
      <c r="E215" s="6"/>
      <c r="F215" s="5"/>
      <c r="G215" s="5"/>
      <c r="H215" s="5"/>
    </row>
    <row r="216" spans="1:8" x14ac:dyDescent="0.25">
      <c r="A216" s="796" t="s">
        <v>504</v>
      </c>
      <c r="B216" s="787">
        <v>50</v>
      </c>
      <c r="C216" s="900">
        <f>(([1]ACCESSORIES!M224*'[1]MARK UP FOR RETAIL'!$D$10)*'[1]MARK UP FOR RETAIL'!$D$11)*'[1]MARK UP FOR RETAIL'!$D$7</f>
        <v>6.0102000000000002</v>
      </c>
      <c r="D216" s="901"/>
      <c r="E216" s="6"/>
      <c r="F216" s="5"/>
      <c r="G216" s="5"/>
      <c r="H216" s="5"/>
    </row>
    <row r="217" spans="1:8" x14ac:dyDescent="0.25">
      <c r="A217" s="868" t="s">
        <v>504</v>
      </c>
      <c r="B217" s="869">
        <v>500</v>
      </c>
      <c r="C217" s="898">
        <f>(([1]ACCESSORIES!M225*'[1]MARK UP FOR RETAIL'!$D$10)*'[1]MARK UP FOR RETAIL'!$D$11)*'[1]MARK UP FOR RETAIL'!$D$7</f>
        <v>55.08</v>
      </c>
      <c r="D217" s="899"/>
      <c r="E217" s="6"/>
      <c r="F217" s="5"/>
      <c r="G217" s="5"/>
      <c r="H217" s="5"/>
    </row>
    <row r="218" spans="1:8" x14ac:dyDescent="0.25">
      <c r="A218" s="814" t="s">
        <v>505</v>
      </c>
      <c r="B218" s="784">
        <v>15</v>
      </c>
      <c r="C218" s="894">
        <f>(([1]ACCESSORIES!M226*'[1]MARK UP FOR RETAIL'!$D$10)*'[1]MARK UP FOR RETAIL'!$D$11)*'[1]MARK UP FOR RETAIL'!$D$7</f>
        <v>2.1060000000000003</v>
      </c>
      <c r="D218" s="895"/>
      <c r="E218" s="6"/>
      <c r="F218" s="5"/>
      <c r="G218" s="5"/>
      <c r="H218" s="5"/>
    </row>
    <row r="219" spans="1:8" x14ac:dyDescent="0.25">
      <c r="A219" s="796" t="s">
        <v>505</v>
      </c>
      <c r="B219" s="787">
        <v>50</v>
      </c>
      <c r="C219" s="900">
        <f>(([1]ACCESSORIES!M227*'[1]MARK UP FOR RETAIL'!$D$10)*'[1]MARK UP FOR RETAIL'!$D$11)*'[1]MARK UP FOR RETAIL'!$D$7</f>
        <v>6.0102000000000002</v>
      </c>
      <c r="D219" s="901"/>
      <c r="E219" s="6"/>
      <c r="F219" s="5"/>
      <c r="G219" s="5"/>
      <c r="H219" s="5"/>
    </row>
    <row r="220" spans="1:8" x14ac:dyDescent="0.25">
      <c r="A220" s="797" t="s">
        <v>505</v>
      </c>
      <c r="B220" s="788">
        <v>500</v>
      </c>
      <c r="C220" s="902">
        <f>(([1]ACCESSORIES!M228*'[1]MARK UP FOR RETAIL'!$D$10)*'[1]MARK UP FOR RETAIL'!$D$11)*'[1]MARK UP FOR RETAIL'!$D$7</f>
        <v>55.08</v>
      </c>
      <c r="D220" s="903"/>
      <c r="E220" s="6"/>
      <c r="F220" s="5"/>
      <c r="G220" s="5"/>
      <c r="H220" s="5"/>
    </row>
    <row r="221" spans="1:8" x14ac:dyDescent="0.25">
      <c r="A221" s="814" t="s">
        <v>506</v>
      </c>
      <c r="B221" s="784">
        <v>15</v>
      </c>
      <c r="C221" s="904">
        <f>(([1]ACCESSORIES!M229*'[1]MARK UP FOR RETAIL'!$D$10)*'[1]MARK UP FOR RETAIL'!$D$11)*'[1]MARK UP FOR RETAIL'!$D$7</f>
        <v>2.1060000000000003</v>
      </c>
      <c r="D221" s="905"/>
      <c r="E221" s="6"/>
      <c r="F221" s="5"/>
      <c r="G221" s="5"/>
      <c r="H221" s="5"/>
    </row>
    <row r="222" spans="1:8" x14ac:dyDescent="0.25">
      <c r="A222" s="796" t="s">
        <v>506</v>
      </c>
      <c r="B222" s="787">
        <v>50</v>
      </c>
      <c r="C222" s="900">
        <f>(([1]ACCESSORIES!M230*'[1]MARK UP FOR RETAIL'!$D$10)*'[1]MARK UP FOR RETAIL'!$D$11)*'[1]MARK UP FOR RETAIL'!$D$7</f>
        <v>6.0102000000000002</v>
      </c>
      <c r="D222" s="901"/>
      <c r="E222" s="6"/>
      <c r="F222" s="5"/>
      <c r="G222" s="5"/>
      <c r="H222" s="5"/>
    </row>
    <row r="223" spans="1:8" x14ac:dyDescent="0.25">
      <c r="A223" s="797" t="s">
        <v>506</v>
      </c>
      <c r="B223" s="788">
        <v>500</v>
      </c>
      <c r="C223" s="902">
        <f>(([1]ACCESSORIES!M231*'[1]MARK UP FOR RETAIL'!$D$10)*'[1]MARK UP FOR RETAIL'!$D$11)*'[1]MARK UP FOR RETAIL'!$D$7</f>
        <v>55.08</v>
      </c>
      <c r="D223" s="903"/>
      <c r="E223" s="6"/>
      <c r="F223" s="5"/>
      <c r="G223" s="5"/>
      <c r="H223" s="5"/>
    </row>
    <row r="224" spans="1:8" x14ac:dyDescent="0.25">
      <c r="A224" s="814" t="s">
        <v>507</v>
      </c>
      <c r="B224" s="784">
        <v>1</v>
      </c>
      <c r="C224" s="904">
        <f>(([1]ACCESSORIES!M232*'[1]MARK UP FOR RETAIL'!$D$10)*'[1]MARK UP FOR RETAIL'!$D$11)*'[1]MARK UP FOR RETAIL'!$D$7</f>
        <v>4.8924000000000003</v>
      </c>
      <c r="D224" s="905"/>
      <c r="E224" s="6"/>
      <c r="F224" s="5"/>
      <c r="G224" s="5"/>
      <c r="H224" s="5"/>
    </row>
    <row r="225" spans="1:8" x14ac:dyDescent="0.25">
      <c r="A225" s="796" t="s">
        <v>508</v>
      </c>
      <c r="B225" s="787">
        <v>20</v>
      </c>
      <c r="C225" s="900">
        <f>(([1]ACCESSORIES!M233*'[1]MARK UP FOR RETAIL'!$D$10)*'[1]MARK UP FOR RETAIL'!$D$11)*'[1]MARK UP FOR RETAIL'!$D$7</f>
        <v>7.8084000000000007</v>
      </c>
      <c r="D225" s="901"/>
      <c r="E225" s="6"/>
      <c r="F225" s="5"/>
      <c r="G225" s="5"/>
      <c r="H225" s="5"/>
    </row>
    <row r="226" spans="1:8" x14ac:dyDescent="0.25">
      <c r="A226" s="796" t="s">
        <v>509</v>
      </c>
      <c r="B226" s="787">
        <v>6</v>
      </c>
      <c r="C226" s="898">
        <f>(([1]ACCESSORIES!M234*'[1]MARK UP FOR RETAIL'!$D$10)*'[1]MARK UP FOR RETAIL'!$D$11)*'[1]MARK UP FOR RETAIL'!$D$7</f>
        <v>6.4152000000000005</v>
      </c>
      <c r="D226" s="899"/>
      <c r="E226" s="6"/>
      <c r="F226" s="5"/>
      <c r="G226" s="5"/>
      <c r="H226" s="5"/>
    </row>
    <row r="227" spans="1:8" x14ac:dyDescent="0.25">
      <c r="A227" s="868" t="s">
        <v>510</v>
      </c>
      <c r="B227" s="869">
        <v>1</v>
      </c>
      <c r="C227" s="896">
        <f>(([1]ACCESSORIES!M235*'[1]MARK UP FOR RETAIL'!$D$10)*'[1]MARK UP FOR RETAIL'!$D$11)*'[1]MARK UP FOR RETAIL'!$D$7</f>
        <v>6.4152000000000005</v>
      </c>
      <c r="D227" s="897"/>
      <c r="E227" s="6"/>
      <c r="F227" s="5"/>
      <c r="G227" s="5"/>
      <c r="H227" s="5"/>
    </row>
    <row r="228" spans="1:8" x14ac:dyDescent="0.25">
      <c r="A228" s="814" t="s">
        <v>511</v>
      </c>
      <c r="B228" s="784">
        <v>1</v>
      </c>
      <c r="C228" s="904">
        <v>11.44</v>
      </c>
      <c r="D228" s="905"/>
      <c r="E228" s="39"/>
      <c r="F228" s="39"/>
      <c r="G228" s="39"/>
      <c r="H228" s="39"/>
    </row>
    <row r="229" spans="1:8" x14ac:dyDescent="0.25">
      <c r="A229" s="797" t="s">
        <v>512</v>
      </c>
      <c r="B229" s="788">
        <v>100</v>
      </c>
      <c r="C229" s="896">
        <v>11</v>
      </c>
      <c r="D229" s="897"/>
      <c r="E229" s="39"/>
      <c r="F229" s="39"/>
      <c r="G229" s="39"/>
      <c r="H229" s="39"/>
    </row>
    <row r="230" spans="1:8" x14ac:dyDescent="0.25">
      <c r="A230" s="806" t="s">
        <v>513</v>
      </c>
      <c r="B230" s="807">
        <v>50</v>
      </c>
      <c r="C230" s="910">
        <f>(([1]ACCESSORIES!M238*'[1]MARK UP FOR RETAIL'!$D$10)*'[1]MARK UP FOR RETAIL'!$D$11)*'[1]MARK UP FOR RETAIL'!$D$7</f>
        <v>6.0102000000000002</v>
      </c>
      <c r="D230" s="911"/>
      <c r="E230" s="39"/>
      <c r="F230" s="39"/>
      <c r="G230" s="20"/>
      <c r="H230" s="20"/>
    </row>
    <row r="231" spans="1:8" x14ac:dyDescent="0.25">
      <c r="A231" s="10"/>
      <c r="B231" s="8"/>
      <c r="C231" s="41"/>
      <c r="D231" s="41"/>
      <c r="E231" s="6"/>
      <c r="F231" s="5"/>
      <c r="G231" s="5"/>
      <c r="H231" s="5"/>
    </row>
    <row r="232" spans="1:8" x14ac:dyDescent="0.25">
      <c r="A232" s="10"/>
      <c r="B232" s="8"/>
      <c r="C232" s="41"/>
      <c r="D232" s="41"/>
      <c r="E232" s="6"/>
      <c r="F232" s="5"/>
      <c r="G232" s="5"/>
      <c r="H232" s="5"/>
    </row>
    <row r="233" spans="1:8" x14ac:dyDescent="0.25">
      <c r="A233" s="10"/>
      <c r="B233" s="8"/>
      <c r="C233" s="41"/>
      <c r="D233" s="41"/>
      <c r="E233" s="6"/>
      <c r="F233" s="5"/>
      <c r="G233" s="5"/>
      <c r="H233" s="5"/>
    </row>
    <row r="234" spans="1:8" x14ac:dyDescent="0.25">
      <c r="A234" s="10"/>
      <c r="B234" s="8"/>
      <c r="C234" s="41"/>
      <c r="D234" s="41"/>
      <c r="E234" s="6"/>
      <c r="F234" s="5"/>
      <c r="G234" s="5"/>
      <c r="H234" s="5"/>
    </row>
    <row r="235" spans="1:8" x14ac:dyDescent="0.25">
      <c r="A235" s="10"/>
      <c r="B235" s="8"/>
      <c r="C235" s="41"/>
      <c r="D235" s="41"/>
      <c r="E235" s="6"/>
      <c r="F235" s="5"/>
      <c r="G235" s="5"/>
      <c r="H235" s="5"/>
    </row>
    <row r="236" spans="1:8" x14ac:dyDescent="0.25">
      <c r="A236" s="10"/>
      <c r="B236" s="8"/>
      <c r="C236" s="41"/>
      <c r="D236" s="41"/>
      <c r="E236" s="6"/>
      <c r="F236" s="5"/>
      <c r="G236" s="5"/>
      <c r="H236" s="5"/>
    </row>
    <row r="237" spans="1:8" x14ac:dyDescent="0.25">
      <c r="A237" s="10"/>
      <c r="B237" s="8"/>
      <c r="C237" s="41"/>
      <c r="D237" s="41"/>
      <c r="E237" s="6"/>
      <c r="F237" s="5"/>
      <c r="G237" s="5"/>
      <c r="H237" s="5"/>
    </row>
    <row r="238" spans="1:8" x14ac:dyDescent="0.25">
      <c r="A238" s="10"/>
      <c r="B238" s="8"/>
      <c r="C238" s="41"/>
      <c r="D238" s="41"/>
      <c r="E238" s="6"/>
      <c r="F238" s="5"/>
      <c r="G238" s="5"/>
      <c r="H238" s="5"/>
    </row>
    <row r="239" spans="1:8" x14ac:dyDescent="0.25">
      <c r="A239" s="10"/>
      <c r="B239" s="8"/>
      <c r="C239" s="41"/>
      <c r="D239" s="41"/>
      <c r="E239" s="6"/>
      <c r="F239" s="5"/>
      <c r="G239" s="5"/>
      <c r="H239" s="5"/>
    </row>
    <row r="240" spans="1:8" x14ac:dyDescent="0.25">
      <c r="A240" s="10"/>
      <c r="B240" s="8"/>
      <c r="C240" s="41"/>
      <c r="D240" s="41"/>
      <c r="E240" s="6"/>
      <c r="F240" s="5"/>
      <c r="G240" s="5"/>
      <c r="H240" s="5"/>
    </row>
    <row r="241" spans="1:8" x14ac:dyDescent="0.25">
      <c r="A241" s="10"/>
      <c r="B241" s="8"/>
      <c r="C241" s="41"/>
      <c r="D241" s="41"/>
      <c r="E241" s="6"/>
      <c r="F241" s="5"/>
      <c r="G241" s="5"/>
      <c r="H241" s="5"/>
    </row>
    <row r="242" spans="1:8" x14ac:dyDescent="0.25">
      <c r="A242" s="10"/>
      <c r="B242" s="8"/>
      <c r="C242" s="41"/>
      <c r="D242" s="41"/>
      <c r="E242" s="6"/>
      <c r="F242" s="5"/>
      <c r="G242" s="5"/>
      <c r="H242" s="5"/>
    </row>
    <row r="243" spans="1:8" x14ac:dyDescent="0.25">
      <c r="A243" s="10"/>
      <c r="B243" s="8"/>
      <c r="C243" s="41"/>
      <c r="D243" s="41"/>
      <c r="E243" s="6"/>
      <c r="F243" s="5"/>
      <c r="G243" s="5"/>
      <c r="H243" s="5"/>
    </row>
    <row r="244" spans="1:8" x14ac:dyDescent="0.25">
      <c r="A244" s="10"/>
      <c r="B244" s="8"/>
      <c r="C244" s="41"/>
      <c r="D244" s="41"/>
      <c r="E244" s="6"/>
      <c r="F244" s="5"/>
      <c r="G244" s="5"/>
      <c r="H244" s="5"/>
    </row>
    <row r="245" spans="1:8" x14ac:dyDescent="0.25">
      <c r="A245" s="10"/>
      <c r="B245" s="8"/>
      <c r="C245" s="41"/>
      <c r="D245" s="41"/>
      <c r="E245" s="6"/>
      <c r="F245" s="5"/>
      <c r="G245" s="5"/>
      <c r="H245" s="5"/>
    </row>
    <row r="246" spans="1:8" x14ac:dyDescent="0.25">
      <c r="A246" s="10"/>
      <c r="B246" s="8"/>
      <c r="C246" s="41"/>
      <c r="D246" s="41"/>
      <c r="E246" s="6"/>
      <c r="F246" s="5"/>
      <c r="G246" s="5"/>
      <c r="H246" s="5"/>
    </row>
    <row r="247" spans="1:8" x14ac:dyDescent="0.25">
      <c r="A247" s="10"/>
      <c r="B247" s="8"/>
      <c r="C247" s="41"/>
      <c r="D247" s="41"/>
      <c r="E247" s="39"/>
      <c r="F247" s="39"/>
      <c r="G247" s="39"/>
      <c r="H247" s="39"/>
    </row>
    <row r="248" spans="1:8" x14ac:dyDescent="0.25">
      <c r="A248" s="10"/>
      <c r="B248" s="8"/>
      <c r="C248" s="41"/>
      <c r="D248" s="41"/>
      <c r="E248" s="39"/>
      <c r="F248" s="39"/>
      <c r="G248" s="39"/>
      <c r="H248" s="39"/>
    </row>
    <row r="249" spans="1:8" x14ac:dyDescent="0.25">
      <c r="A249" s="10"/>
      <c r="B249" s="8"/>
      <c r="C249" s="41"/>
      <c r="D249" s="41"/>
      <c r="E249" s="39"/>
      <c r="F249" s="39"/>
      <c r="G249" s="20"/>
      <c r="H249" s="20"/>
    </row>
    <row r="250" spans="1:8" x14ac:dyDescent="0.25">
      <c r="A250" s="10"/>
      <c r="B250" s="8"/>
      <c r="C250" s="11"/>
      <c r="D250" s="11"/>
      <c r="E250" s="6"/>
      <c r="F250" s="5"/>
      <c r="G250" s="5"/>
      <c r="H250" s="5"/>
    </row>
    <row r="251" spans="1:8" x14ac:dyDescent="0.25">
      <c r="A251" s="10"/>
      <c r="B251" s="8"/>
      <c r="C251" s="6"/>
      <c r="D251" s="6"/>
      <c r="E251" s="6"/>
      <c r="F251" s="5"/>
      <c r="G251" s="5"/>
      <c r="H251" s="5"/>
    </row>
    <row r="252" spans="1:8" x14ac:dyDescent="0.25">
      <c r="A252" s="10"/>
      <c r="B252" s="8"/>
      <c r="C252" s="6"/>
      <c r="D252" s="6"/>
      <c r="E252" s="6"/>
      <c r="F252" s="5"/>
      <c r="G252" s="5"/>
      <c r="H252" s="5"/>
    </row>
    <row r="253" spans="1:8" x14ac:dyDescent="0.25">
      <c r="A253" s="10"/>
      <c r="B253" s="8"/>
      <c r="C253" s="39"/>
      <c r="D253" s="39"/>
      <c r="E253" s="40"/>
      <c r="F253" s="40"/>
      <c r="G253" s="13"/>
      <c r="H253" s="13"/>
    </row>
    <row r="254" spans="1:8" x14ac:dyDescent="0.25">
      <c r="A254" s="10"/>
      <c r="B254" s="8"/>
      <c r="C254" s="39"/>
      <c r="D254" s="39"/>
      <c r="E254" s="40"/>
      <c r="F254" s="40"/>
      <c r="G254" s="13"/>
      <c r="H254" s="13"/>
    </row>
    <row r="255" spans="1:8" x14ac:dyDescent="0.25">
      <c r="A255" s="10"/>
      <c r="B255" s="8"/>
      <c r="C255" s="41"/>
      <c r="D255" s="41"/>
      <c r="E255" s="41"/>
      <c r="F255" s="41"/>
      <c r="G255" s="41"/>
      <c r="H255" s="41"/>
    </row>
    <row r="256" spans="1:8" x14ac:dyDescent="0.25">
      <c r="A256" s="10"/>
      <c r="B256" s="8"/>
      <c r="C256" s="41"/>
      <c r="D256" s="41"/>
      <c r="E256" s="41"/>
      <c r="F256" s="41"/>
      <c r="G256" s="41"/>
      <c r="H256" s="41"/>
    </row>
    <row r="257" spans="1:8" x14ac:dyDescent="0.25">
      <c r="A257" s="10"/>
      <c r="B257" s="8"/>
      <c r="C257" s="41"/>
      <c r="D257" s="41"/>
      <c r="E257" s="41"/>
      <c r="F257" s="41"/>
      <c r="G257" s="41"/>
      <c r="H257" s="41"/>
    </row>
    <row r="258" spans="1:8" x14ac:dyDescent="0.25">
      <c r="A258" s="10"/>
      <c r="B258" s="8"/>
      <c r="C258" s="41"/>
      <c r="D258" s="41"/>
      <c r="E258" s="41"/>
      <c r="F258" s="41"/>
      <c r="G258" s="41"/>
      <c r="H258" s="41"/>
    </row>
    <row r="259" spans="1:8" x14ac:dyDescent="0.25">
      <c r="A259" s="10"/>
      <c r="B259" s="8"/>
      <c r="C259" s="41"/>
      <c r="D259" s="41"/>
      <c r="E259" s="11"/>
      <c r="F259" s="43"/>
      <c r="G259" s="43"/>
      <c r="H259" s="43"/>
    </row>
  </sheetData>
  <mergeCells count="323">
    <mergeCell ref="E229:F229"/>
    <mergeCell ref="G229:H229"/>
    <mergeCell ref="G80:H80"/>
    <mergeCell ref="C77:D78"/>
    <mergeCell ref="C172:D172"/>
    <mergeCell ref="E169:F169"/>
    <mergeCell ref="G169:H169"/>
    <mergeCell ref="E163:F164"/>
    <mergeCell ref="G163:H164"/>
    <mergeCell ref="E165:F165"/>
    <mergeCell ref="G165:H165"/>
    <mergeCell ref="C166:D166"/>
    <mergeCell ref="E166:F166"/>
    <mergeCell ref="G166:H166"/>
    <mergeCell ref="E82:H85"/>
    <mergeCell ref="C184:D184"/>
    <mergeCell ref="C163:D164"/>
    <mergeCell ref="E168:F168"/>
    <mergeCell ref="G168:H168"/>
    <mergeCell ref="C205:D205"/>
    <mergeCell ref="C207:D207"/>
    <mergeCell ref="C208:D208"/>
    <mergeCell ref="C209:D209"/>
    <mergeCell ref="E228:F228"/>
    <mergeCell ref="C210:D210"/>
    <mergeCell ref="C211:D211"/>
    <mergeCell ref="C212:D212"/>
    <mergeCell ref="C213:D213"/>
    <mergeCell ref="C214:D214"/>
    <mergeCell ref="C215:D215"/>
    <mergeCell ref="G228:H228"/>
    <mergeCell ref="C216:D216"/>
    <mergeCell ref="E120:F121"/>
    <mergeCell ref="G120:H121"/>
    <mergeCell ref="C122:D122"/>
    <mergeCell ref="E122:F122"/>
    <mergeCell ref="G122:H122"/>
    <mergeCell ref="G129:H129"/>
    <mergeCell ref="E130:F130"/>
    <mergeCell ref="G130:H130"/>
    <mergeCell ref="C126:D127"/>
    <mergeCell ref="E126:F127"/>
    <mergeCell ref="G126:H127"/>
    <mergeCell ref="E128:F128"/>
    <mergeCell ref="G128:H128"/>
    <mergeCell ref="E129:F129"/>
    <mergeCell ref="C123:D123"/>
    <mergeCell ref="E123:F123"/>
    <mergeCell ref="E249:F249"/>
    <mergeCell ref="G249:H249"/>
    <mergeCell ref="C206:D206"/>
    <mergeCell ref="C132:D132"/>
    <mergeCell ref="C40:D40"/>
    <mergeCell ref="C41:D41"/>
    <mergeCell ref="E230:F230"/>
    <mergeCell ref="G230:H230"/>
    <mergeCell ref="C70:D71"/>
    <mergeCell ref="E70:F71"/>
    <mergeCell ref="G70:H71"/>
    <mergeCell ref="C48:D49"/>
    <mergeCell ref="E48:F49"/>
    <mergeCell ref="G48:H49"/>
    <mergeCell ref="C50:D50"/>
    <mergeCell ref="E50:F50"/>
    <mergeCell ref="G50:H50"/>
    <mergeCell ref="C60:D60"/>
    <mergeCell ref="E60:F60"/>
    <mergeCell ref="G60:H60"/>
    <mergeCell ref="G123:H123"/>
    <mergeCell ref="A1:H1"/>
    <mergeCell ref="C3:D4"/>
    <mergeCell ref="E3:F4"/>
    <mergeCell ref="G3:H4"/>
    <mergeCell ref="C5:D5"/>
    <mergeCell ref="E5:F5"/>
    <mergeCell ref="G5:H5"/>
    <mergeCell ref="E79:F79"/>
    <mergeCell ref="G79:H79"/>
    <mergeCell ref="C84:D84"/>
    <mergeCell ref="C81:D81"/>
    <mergeCell ref="E81:F81"/>
    <mergeCell ref="G81:H81"/>
    <mergeCell ref="C85:D85"/>
    <mergeCell ref="C38:D38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7:D7"/>
    <mergeCell ref="E7:F7"/>
    <mergeCell ref="G7:H7"/>
    <mergeCell ref="C13:D13"/>
    <mergeCell ref="E13:F13"/>
    <mergeCell ref="G13:H13"/>
    <mergeCell ref="C15:D15"/>
    <mergeCell ref="C16:D16"/>
    <mergeCell ref="C17:D17"/>
    <mergeCell ref="E10:F10"/>
    <mergeCell ref="G10:H10"/>
    <mergeCell ref="C11:D11"/>
    <mergeCell ref="E11:F11"/>
    <mergeCell ref="G11:H11"/>
    <mergeCell ref="C12:D12"/>
    <mergeCell ref="E12:F12"/>
    <mergeCell ref="G12:H12"/>
    <mergeCell ref="C10:D10"/>
    <mergeCell ref="C26:D26"/>
    <mergeCell ref="C27:D27"/>
    <mergeCell ref="C28:D28"/>
    <mergeCell ref="A29:D29"/>
    <mergeCell ref="C30:D30"/>
    <mergeCell ref="C31:D31"/>
    <mergeCell ref="C18:D18"/>
    <mergeCell ref="C19:D19"/>
    <mergeCell ref="C20:D20"/>
    <mergeCell ref="C21:D21"/>
    <mergeCell ref="C22:D22"/>
    <mergeCell ref="C25:D25"/>
    <mergeCell ref="C42:D42"/>
    <mergeCell ref="C43:D43"/>
    <mergeCell ref="C44:D44"/>
    <mergeCell ref="C45:D45"/>
    <mergeCell ref="C46:D46"/>
    <mergeCell ref="C32:D32"/>
    <mergeCell ref="C33:D33"/>
    <mergeCell ref="C34:D34"/>
    <mergeCell ref="C35:D35"/>
    <mergeCell ref="C36:D36"/>
    <mergeCell ref="C37:D37"/>
    <mergeCell ref="A39:D39"/>
    <mergeCell ref="G58:H58"/>
    <mergeCell ref="G55:H55"/>
    <mergeCell ref="C56:D56"/>
    <mergeCell ref="E56:F56"/>
    <mergeCell ref="G56:H56"/>
    <mergeCell ref="C55:D55"/>
    <mergeCell ref="E55:F55"/>
    <mergeCell ref="C51:D51"/>
    <mergeCell ref="E51:F51"/>
    <mergeCell ref="G51:H51"/>
    <mergeCell ref="C52:D52"/>
    <mergeCell ref="E52:F52"/>
    <mergeCell ref="G52:H52"/>
    <mergeCell ref="C62:D62"/>
    <mergeCell ref="E62:F62"/>
    <mergeCell ref="G62:H62"/>
    <mergeCell ref="C59:D59"/>
    <mergeCell ref="E59:F59"/>
    <mergeCell ref="G59:H59"/>
    <mergeCell ref="E73:F73"/>
    <mergeCell ref="G73:H73"/>
    <mergeCell ref="C72:D72"/>
    <mergeCell ref="E75:F75"/>
    <mergeCell ref="G75:H75"/>
    <mergeCell ref="C82:D82"/>
    <mergeCell ref="C83:D83"/>
    <mergeCell ref="E77:F78"/>
    <mergeCell ref="C80:D80"/>
    <mergeCell ref="E80:F80"/>
    <mergeCell ref="G77:H78"/>
    <mergeCell ref="C79:D79"/>
    <mergeCell ref="E72:F72"/>
    <mergeCell ref="G72:H72"/>
    <mergeCell ref="G64:H64"/>
    <mergeCell ref="E66:F66"/>
    <mergeCell ref="G66:H66"/>
    <mergeCell ref="E64:F64"/>
    <mergeCell ref="C74:D74"/>
    <mergeCell ref="E74:F74"/>
    <mergeCell ref="G74:H74"/>
    <mergeCell ref="C75:D75"/>
    <mergeCell ref="C124:D124"/>
    <mergeCell ref="E124:F124"/>
    <mergeCell ref="G124:H124"/>
    <mergeCell ref="C120:D121"/>
    <mergeCell ref="C128:D128"/>
    <mergeCell ref="C129:D129"/>
    <mergeCell ref="C130:D130"/>
    <mergeCell ref="G137:H138"/>
    <mergeCell ref="C133:D133"/>
    <mergeCell ref="C134:D134"/>
    <mergeCell ref="C135:D135"/>
    <mergeCell ref="C137:D138"/>
    <mergeCell ref="E137:F138"/>
    <mergeCell ref="E142:F142"/>
    <mergeCell ref="G142:H142"/>
    <mergeCell ref="C143:D143"/>
    <mergeCell ref="E143:F143"/>
    <mergeCell ref="G143:H143"/>
    <mergeCell ref="C139:D139"/>
    <mergeCell ref="E139:F139"/>
    <mergeCell ref="G139:H139"/>
    <mergeCell ref="C140:D140"/>
    <mergeCell ref="E140:F140"/>
    <mergeCell ref="G140:H140"/>
    <mergeCell ref="E141:F141"/>
    <mergeCell ref="G141:H141"/>
    <mergeCell ref="C141:D141"/>
    <mergeCell ref="E144:F144"/>
    <mergeCell ref="G144:H144"/>
    <mergeCell ref="C146:D146"/>
    <mergeCell ref="C147:D147"/>
    <mergeCell ref="G147:H147"/>
    <mergeCell ref="C150:D150"/>
    <mergeCell ref="C151:D151"/>
    <mergeCell ref="C145:D145"/>
    <mergeCell ref="E145:F145"/>
    <mergeCell ref="G145:H145"/>
    <mergeCell ref="E146:F146"/>
    <mergeCell ref="G146:H146"/>
    <mergeCell ref="E147:F147"/>
    <mergeCell ref="C156:D156"/>
    <mergeCell ref="C153:D153"/>
    <mergeCell ref="C165:D165"/>
    <mergeCell ref="C167:D167"/>
    <mergeCell ref="C159:D159"/>
    <mergeCell ref="C160:D160"/>
    <mergeCell ref="E167:F167"/>
    <mergeCell ref="G167:H167"/>
    <mergeCell ref="C175:D175"/>
    <mergeCell ref="C168:D168"/>
    <mergeCell ref="C169:D169"/>
    <mergeCell ref="C64:D64"/>
    <mergeCell ref="C66:D66"/>
    <mergeCell ref="C161:D161"/>
    <mergeCell ref="C155:D155"/>
    <mergeCell ref="C154:D154"/>
    <mergeCell ref="C157:D157"/>
    <mergeCell ref="C144:D144"/>
    <mergeCell ref="C142:D142"/>
    <mergeCell ref="C73:D73"/>
    <mergeCell ref="C176:D176"/>
    <mergeCell ref="C177:D177"/>
    <mergeCell ref="C178:D178"/>
    <mergeCell ref="C201:D201"/>
    <mergeCell ref="C202:D202"/>
    <mergeCell ref="C203:D203"/>
    <mergeCell ref="C204:D204"/>
    <mergeCell ref="C182:D182"/>
    <mergeCell ref="C196:D197"/>
    <mergeCell ref="E196:F197"/>
    <mergeCell ref="G196:H197"/>
    <mergeCell ref="C223:D223"/>
    <mergeCell ref="C224:D224"/>
    <mergeCell ref="C225:D225"/>
    <mergeCell ref="C226:D226"/>
    <mergeCell ref="C227:D227"/>
    <mergeCell ref="C228:D228"/>
    <mergeCell ref="C217:D217"/>
    <mergeCell ref="C218:D218"/>
    <mergeCell ref="C219:D219"/>
    <mergeCell ref="C220:D220"/>
    <mergeCell ref="C221:D221"/>
    <mergeCell ref="C222:D222"/>
    <mergeCell ref="C242:D242"/>
    <mergeCell ref="C243:D243"/>
    <mergeCell ref="C244:D244"/>
    <mergeCell ref="C245:D245"/>
    <mergeCell ref="C246:D246"/>
    <mergeCell ref="C240:D240"/>
    <mergeCell ref="C229:D229"/>
    <mergeCell ref="C230:D230"/>
    <mergeCell ref="C231:D231"/>
    <mergeCell ref="C232:D232"/>
    <mergeCell ref="C233:D233"/>
    <mergeCell ref="C234:D234"/>
    <mergeCell ref="C249:D249"/>
    <mergeCell ref="C58:D58"/>
    <mergeCell ref="E58:F58"/>
    <mergeCell ref="C190:D190"/>
    <mergeCell ref="C63:D63"/>
    <mergeCell ref="C199:D199"/>
    <mergeCell ref="E63:F63"/>
    <mergeCell ref="G63:H63"/>
    <mergeCell ref="C247:D247"/>
    <mergeCell ref="E247:F247"/>
    <mergeCell ref="G247:H247"/>
    <mergeCell ref="C235:D235"/>
    <mergeCell ref="C236:D236"/>
    <mergeCell ref="C237:D237"/>
    <mergeCell ref="C238:D238"/>
    <mergeCell ref="C239:D239"/>
    <mergeCell ref="C248:D248"/>
    <mergeCell ref="E248:F248"/>
    <mergeCell ref="G248:H248"/>
    <mergeCell ref="C241:D241"/>
    <mergeCell ref="C191:D191"/>
    <mergeCell ref="C192:D192"/>
    <mergeCell ref="C54:D54"/>
    <mergeCell ref="E54:F54"/>
    <mergeCell ref="G54:H54"/>
    <mergeCell ref="C183:D183"/>
    <mergeCell ref="C180:D180"/>
    <mergeCell ref="C173:D173"/>
    <mergeCell ref="C174:D174"/>
    <mergeCell ref="C259:D259"/>
    <mergeCell ref="C256:D256"/>
    <mergeCell ref="E256:F256"/>
    <mergeCell ref="G256:H256"/>
    <mergeCell ref="C257:D257"/>
    <mergeCell ref="E257:F257"/>
    <mergeCell ref="G257:H257"/>
    <mergeCell ref="G255:H255"/>
    <mergeCell ref="C185:D185"/>
    <mergeCell ref="C253:D254"/>
    <mergeCell ref="E253:F254"/>
    <mergeCell ref="G253:H254"/>
    <mergeCell ref="C258:D258"/>
    <mergeCell ref="E258:F258"/>
    <mergeCell ref="G258:H258"/>
    <mergeCell ref="C188:D188"/>
    <mergeCell ref="C189:D189"/>
    <mergeCell ref="C186:D186"/>
    <mergeCell ref="C187:D187"/>
    <mergeCell ref="C255:D255"/>
    <mergeCell ref="E255:F255"/>
    <mergeCell ref="C200:D200"/>
    <mergeCell ref="C198:D19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32"/>
    </sheetView>
  </sheetViews>
  <sheetFormatPr defaultRowHeight="15" x14ac:dyDescent="0.25"/>
  <cols>
    <col min="6" max="6" width="11.140625" customWidth="1"/>
  </cols>
  <sheetData>
    <row r="1" spans="1:9" ht="37.5" x14ac:dyDescent="0.25">
      <c r="A1" s="14" t="s">
        <v>49</v>
      </c>
      <c r="B1" s="15"/>
      <c r="C1" s="15"/>
      <c r="D1" s="15"/>
      <c r="E1" s="15"/>
      <c r="F1" s="15"/>
      <c r="G1" s="15"/>
      <c r="H1" s="15"/>
      <c r="I1" s="16"/>
    </row>
    <row r="2" spans="1:9" ht="37.5" x14ac:dyDescent="0.25">
      <c r="A2" s="1"/>
      <c r="B2" s="1"/>
      <c r="C2" s="1"/>
      <c r="D2" s="1"/>
      <c r="E2" s="2"/>
      <c r="F2" s="2"/>
      <c r="G2" s="2"/>
      <c r="H2" s="2"/>
      <c r="I2" s="2"/>
    </row>
    <row r="3" spans="1:9" ht="37.5" x14ac:dyDescent="0.25">
      <c r="A3" s="48" t="s">
        <v>1</v>
      </c>
      <c r="B3" s="48"/>
      <c r="C3" s="48"/>
      <c r="D3" s="48"/>
      <c r="E3" s="2"/>
      <c r="F3" s="2"/>
      <c r="G3" s="2"/>
      <c r="H3" s="2"/>
      <c r="I3" s="2"/>
    </row>
    <row r="4" spans="1:9" ht="15" customHeight="1" x14ac:dyDescent="0.25">
      <c r="A4" s="48"/>
      <c r="B4" s="48"/>
      <c r="C4" s="48"/>
      <c r="D4" s="48"/>
      <c r="E4" s="174" t="s">
        <v>50</v>
      </c>
      <c r="F4" s="175"/>
      <c r="G4" s="176"/>
      <c r="H4" s="177" t="s">
        <v>3</v>
      </c>
      <c r="I4" s="177"/>
    </row>
    <row r="5" spans="1:9" ht="15" customHeight="1" x14ac:dyDescent="0.25">
      <c r="A5" s="55"/>
      <c r="B5" s="55"/>
      <c r="C5" s="55"/>
      <c r="D5" s="55"/>
      <c r="E5" s="178"/>
      <c r="F5" s="179"/>
      <c r="G5" s="53"/>
      <c r="H5" s="59"/>
      <c r="I5" s="59"/>
    </row>
    <row r="6" spans="1:9" ht="51" x14ac:dyDescent="0.25">
      <c r="A6" s="60" t="s">
        <v>43</v>
      </c>
      <c r="B6" s="63" t="s">
        <v>51</v>
      </c>
      <c r="C6" s="63" t="s">
        <v>52</v>
      </c>
      <c r="D6" s="63" t="s">
        <v>6</v>
      </c>
      <c r="E6" s="63" t="s">
        <v>53</v>
      </c>
      <c r="F6" s="63" t="s">
        <v>54</v>
      </c>
      <c r="G6" s="180"/>
      <c r="H6" s="181" t="s">
        <v>12</v>
      </c>
      <c r="I6" s="181" t="s">
        <v>13</v>
      </c>
    </row>
    <row r="7" spans="1:9" ht="15.75" x14ac:dyDescent="0.25">
      <c r="A7" s="67" t="s">
        <v>17</v>
      </c>
      <c r="B7" s="182">
        <v>2</v>
      </c>
      <c r="C7" s="182">
        <v>1</v>
      </c>
      <c r="D7" s="168" t="s">
        <v>55</v>
      </c>
      <c r="E7" s="73">
        <f>((('[1]THE EDGE 400'!P7*'[1]MARK UP FOR RETAIL'!$D$11)*'[1]MARK UP FOR RETAIL'!$D$9)*'[1]MARK UP FOR RETAIL'!$D$5)+'[1]MARK UP FOR RETAIL'!$G$5</f>
        <v>1495.26</v>
      </c>
      <c r="F7" s="73">
        <f>((('[1]THE EDGE 400'!Q7*'[1]MARK UP FOR RETAIL'!$D$11)*'[1]MARK UP FOR RETAIL'!$D$9)*'[1]MARK UP FOR RETAIL'!$D$5)+'[1]MARK UP FOR RETAIL'!$G$5</f>
        <v>1722.06</v>
      </c>
      <c r="G7" s="183"/>
      <c r="H7" s="73">
        <f>('[1]THE EDGE 400'!S7*'[1]MARK UP FOR RETAIL'!$D$11)*'[1]MARK UP FOR RETAIL'!$D$5</f>
        <v>613.98</v>
      </c>
      <c r="I7" s="73">
        <f>('[1]THE EDGE 400'!T7*'[1]MARK UP FOR RETAIL'!$D$11)*'[1]MARK UP FOR RETAIL'!$D$5</f>
        <v>675.54</v>
      </c>
    </row>
    <row r="8" spans="1:9" ht="15.75" x14ac:dyDescent="0.25">
      <c r="A8" s="67" t="s">
        <v>18</v>
      </c>
      <c r="B8" s="182">
        <v>2</v>
      </c>
      <c r="C8" s="182">
        <v>1</v>
      </c>
      <c r="D8" s="168"/>
      <c r="E8" s="73">
        <f>((('[1]THE EDGE 400'!P8*'[1]MARK UP FOR RETAIL'!$D$11)*'[1]MARK UP FOR RETAIL'!$D$9)*'[1]MARK UP FOR RETAIL'!$D$5)+'[1]MARK UP FOR RETAIL'!$G$5</f>
        <v>1744.74</v>
      </c>
      <c r="F8" s="73">
        <f>((('[1]THE EDGE 400'!Q8*'[1]MARK UP FOR RETAIL'!$D$11)*'[1]MARK UP FOR RETAIL'!$D$9)*'[1]MARK UP FOR RETAIL'!$D$5)+'[1]MARK UP FOR RETAIL'!$G$5</f>
        <v>2007.18</v>
      </c>
      <c r="G8" s="183"/>
      <c r="H8" s="73">
        <f>('[1]THE EDGE 400'!S8*'[1]MARK UP FOR RETAIL'!$D$11)*'[1]MARK UP FOR RETAIL'!$D$5</f>
        <v>693.36000000000013</v>
      </c>
      <c r="I8" s="73">
        <f>('[1]THE EDGE 400'!T8*'[1]MARK UP FOR RETAIL'!$D$11)*'[1]MARK UP FOR RETAIL'!$D$5</f>
        <v>764.64</v>
      </c>
    </row>
    <row r="9" spans="1:9" ht="15.75" x14ac:dyDescent="0.25">
      <c r="A9" s="67" t="s">
        <v>19</v>
      </c>
      <c r="B9" s="182">
        <v>2</v>
      </c>
      <c r="C9" s="182">
        <v>1</v>
      </c>
      <c r="D9" s="168"/>
      <c r="E9" s="73">
        <f>((('[1]THE EDGE 400'!P9*'[1]MARK UP FOR RETAIL'!$D$11)*'[1]MARK UP FOR RETAIL'!$D$9)*'[1]MARK UP FOR RETAIL'!$D$5)+'[1]MARK UP FOR RETAIL'!$G$5</f>
        <v>1994.2200000000003</v>
      </c>
      <c r="F9" s="73">
        <f>((('[1]THE EDGE 400'!Q9*'[1]MARK UP FOR RETAIL'!$D$11)*'[1]MARK UP FOR RETAIL'!$D$9)*'[1]MARK UP FOR RETAIL'!$D$5)+'[1]MARK UP FOR RETAIL'!$G$5</f>
        <v>2292.3000000000002</v>
      </c>
      <c r="G9" s="183"/>
      <c r="H9" s="73">
        <f>('[1]THE EDGE 400'!S9*'[1]MARK UP FOR RETAIL'!$D$11)*'[1]MARK UP FOR RETAIL'!$D$5</f>
        <v>777.6</v>
      </c>
      <c r="I9" s="73">
        <f>('[1]THE EDGE 400'!T9*'[1]MARK UP FOR RETAIL'!$D$11)*'[1]MARK UP FOR RETAIL'!$D$5</f>
        <v>852.12</v>
      </c>
    </row>
    <row r="10" spans="1:9" ht="15.75" x14ac:dyDescent="0.25">
      <c r="A10" s="67" t="s">
        <v>20</v>
      </c>
      <c r="B10" s="182">
        <v>2</v>
      </c>
      <c r="C10" s="182">
        <v>1</v>
      </c>
      <c r="D10" s="168"/>
      <c r="E10" s="73">
        <f>((('[1]THE EDGE 400'!P10*'[1]MARK UP FOR RETAIL'!$D$11)*'[1]MARK UP FOR RETAIL'!$D$9)*'[1]MARK UP FOR RETAIL'!$D$5)+'[1]MARK UP FOR RETAIL'!$G$5</f>
        <v>2242.08</v>
      </c>
      <c r="F10" s="73">
        <f>((('[1]THE EDGE 400'!Q10*'[1]MARK UP FOR RETAIL'!$D$11)*'[1]MARK UP FOR RETAIL'!$D$9)*'[1]MARK UP FOR RETAIL'!$D$5)+'[1]MARK UP FOR RETAIL'!$G$5</f>
        <v>2577.42</v>
      </c>
      <c r="G10" s="183"/>
      <c r="H10" s="73">
        <f>('[1]THE EDGE 400'!S10*'[1]MARK UP FOR RETAIL'!$D$11)*'[1]MARK UP FOR RETAIL'!$D$5</f>
        <v>876.42</v>
      </c>
      <c r="I10" s="73">
        <f>('[1]THE EDGE 400'!T10*'[1]MARK UP FOR RETAIL'!$D$11)*'[1]MARK UP FOR RETAIL'!$D$5</f>
        <v>962.28</v>
      </c>
    </row>
    <row r="11" spans="1:9" ht="15.75" x14ac:dyDescent="0.25">
      <c r="A11" s="67" t="s">
        <v>21</v>
      </c>
      <c r="B11" s="182">
        <v>2</v>
      </c>
      <c r="C11" s="182">
        <v>1</v>
      </c>
      <c r="D11" s="168"/>
      <c r="E11" s="73">
        <f>((('[1]THE EDGE 400'!P11*'[1]MARK UP FOR RETAIL'!$D$11)*'[1]MARK UP FOR RETAIL'!$D$9)*'[1]MARK UP FOR RETAIL'!$D$5)+'[1]MARK UP FOR RETAIL'!$G$5</f>
        <v>2489.94</v>
      </c>
      <c r="F11" s="73">
        <f>((('[1]THE EDGE 400'!Q11*'[1]MARK UP FOR RETAIL'!$D$11)*'[1]MARK UP FOR RETAIL'!$D$9)*'[1]MARK UP FOR RETAIL'!$D$5)+'[1]MARK UP FOR RETAIL'!$G$5</f>
        <v>2864.16</v>
      </c>
      <c r="G11" s="183"/>
      <c r="H11" s="73">
        <f>('[1]THE EDGE 400'!S11*'[1]MARK UP FOR RETAIL'!$D$11)*'[1]MARK UP FOR RETAIL'!$D$5</f>
        <v>957.42</v>
      </c>
      <c r="I11" s="73">
        <f>('[1]THE EDGE 400'!T11*'[1]MARK UP FOR RETAIL'!$D$11)*'[1]MARK UP FOR RETAIL'!$D$5</f>
        <v>1051.3800000000001</v>
      </c>
    </row>
    <row r="12" spans="1:9" ht="15.75" x14ac:dyDescent="0.25">
      <c r="A12" s="67" t="s">
        <v>22</v>
      </c>
      <c r="B12" s="182">
        <v>2</v>
      </c>
      <c r="C12" s="182">
        <v>1</v>
      </c>
      <c r="D12" s="168"/>
      <c r="E12" s="73">
        <f>((('[1]THE EDGE 400'!P12*'[1]MARK UP FOR RETAIL'!$D$11)*'[1]MARK UP FOR RETAIL'!$D$9)*'[1]MARK UP FOR RETAIL'!$D$5)+'[1]MARK UP FOR RETAIL'!$G$5</f>
        <v>2747.52</v>
      </c>
      <c r="F12" s="73">
        <f>((('[1]THE EDGE 400'!Q12*'[1]MARK UP FOR RETAIL'!$D$11)*'[1]MARK UP FOR RETAIL'!$D$9)*'[1]MARK UP FOR RETAIL'!$D$5)+'[1]MARK UP FOR RETAIL'!$G$5</f>
        <v>3160.62</v>
      </c>
      <c r="G12" s="183"/>
      <c r="H12" s="73">
        <f>('[1]THE EDGE 400'!S12*'[1]MARK UP FOR RETAIL'!$D$11)*'[1]MARK UP FOR RETAIL'!$D$5</f>
        <v>1048.1400000000001</v>
      </c>
      <c r="I12" s="73">
        <f>('[1]THE EDGE 400'!T12*'[1]MARK UP FOR RETAIL'!$D$11)*'[1]MARK UP FOR RETAIL'!$D$5</f>
        <v>1153.44</v>
      </c>
    </row>
    <row r="13" spans="1:9" ht="15.75" x14ac:dyDescent="0.25">
      <c r="A13" s="67" t="s">
        <v>23</v>
      </c>
      <c r="B13" s="182">
        <v>2</v>
      </c>
      <c r="C13" s="182">
        <v>1</v>
      </c>
      <c r="D13" s="168"/>
      <c r="E13" s="73">
        <f>((('[1]THE EDGE 400'!P13*'[1]MARK UP FOR RETAIL'!$D$11)*'[1]MARK UP FOR RETAIL'!$D$9)*'[1]MARK UP FOR RETAIL'!$D$5)+'[1]MARK UP FOR RETAIL'!$G$5</f>
        <v>3009.96</v>
      </c>
      <c r="F13" s="73">
        <f>((('[1]THE EDGE 400'!Q13*'[1]MARK UP FOR RETAIL'!$D$11)*'[1]MARK UP FOR RETAIL'!$D$9)*'[1]MARK UP FOR RETAIL'!$D$5)+'[1]MARK UP FOR RETAIL'!$G$5</f>
        <v>3461.9400000000005</v>
      </c>
      <c r="G13" s="183"/>
      <c r="H13" s="73">
        <f>('[1]THE EDGE 400'!S13*'[1]MARK UP FOR RETAIL'!$D$11)*'[1]MARK UP FOR RETAIL'!$D$5</f>
        <v>1132.3800000000001</v>
      </c>
      <c r="I13" s="73">
        <f>('[1]THE EDGE 400'!T13*'[1]MARK UP FOR RETAIL'!$D$11)*'[1]MARK UP FOR RETAIL'!$D$5</f>
        <v>1244.1599999999999</v>
      </c>
    </row>
    <row r="14" spans="1:9" ht="15.75" x14ac:dyDescent="0.25">
      <c r="A14" s="184" t="s">
        <v>56</v>
      </c>
      <c r="B14" s="184"/>
      <c r="C14" s="184"/>
      <c r="D14" s="184"/>
      <c r="E14" s="80">
        <f>(('[1]THE EDGE 400'!P14*'[1]MARK UP FOR RETAIL'!$D$11)*'[1]MARK UP FOR RETAIL'!$D$9)*'[1]MARK UP FOR RETAIL'!$D$5</f>
        <v>281.88</v>
      </c>
      <c r="F14" s="82"/>
      <c r="G14" s="183"/>
      <c r="H14" s="73">
        <f>('[1]THE EDGE 400'!S14*'[1]MARK UP FOR RETAIL'!$D$11)*'[1]MARK UP FOR RETAIL'!$D$5</f>
        <v>139.32000000000002</v>
      </c>
      <c r="I14" s="73">
        <f>('[1]THE EDGE 400'!T14*'[1]MARK UP FOR RETAIL'!$D$11)*'[1]MARK UP FOR RETAIL'!$D$5</f>
        <v>153.9</v>
      </c>
    </row>
    <row r="16" spans="1:9" x14ac:dyDescent="0.25">
      <c r="A16" s="185"/>
      <c r="B16" s="185"/>
      <c r="C16" s="185"/>
      <c r="D16" s="185"/>
      <c r="E16" s="185"/>
      <c r="F16" s="185"/>
      <c r="G16" s="185"/>
      <c r="H16" s="185"/>
      <c r="I16" s="185"/>
    </row>
    <row r="17" spans="1:9" ht="15" customHeight="1" x14ac:dyDescent="0.25">
      <c r="A17" s="186" t="s">
        <v>57</v>
      </c>
      <c r="B17" s="186"/>
      <c r="C17" s="186"/>
      <c r="D17" s="186"/>
      <c r="E17" s="186"/>
      <c r="F17" s="186"/>
      <c r="G17" s="186"/>
      <c r="H17" s="186"/>
      <c r="I17" s="186"/>
    </row>
    <row r="18" spans="1:9" ht="15" customHeight="1" x14ac:dyDescent="0.25">
      <c r="A18" s="187"/>
      <c r="B18" s="187"/>
      <c r="C18" s="187"/>
      <c r="D18" s="187"/>
      <c r="E18" s="187"/>
      <c r="F18" s="187"/>
      <c r="G18" s="187"/>
      <c r="H18" s="187"/>
      <c r="I18" s="187"/>
    </row>
    <row r="19" spans="1:9" ht="15" customHeight="1" x14ac:dyDescent="0.25">
      <c r="A19" s="187"/>
      <c r="B19" s="187"/>
      <c r="C19" s="187"/>
      <c r="D19" s="187"/>
      <c r="E19" s="187"/>
      <c r="F19" s="187"/>
      <c r="G19" s="187"/>
      <c r="H19" s="187"/>
      <c r="I19" s="187"/>
    </row>
    <row r="20" spans="1:9" ht="20.25" x14ac:dyDescent="0.25">
      <c r="A20" s="188" t="s">
        <v>58</v>
      </c>
      <c r="B20" s="189"/>
      <c r="C20" s="189"/>
      <c r="D20" s="189"/>
      <c r="E20" s="189"/>
      <c r="F20" s="188"/>
      <c r="G20" s="190"/>
      <c r="H20" s="190"/>
      <c r="I20" s="190"/>
    </row>
    <row r="21" spans="1:9" ht="20.25" x14ac:dyDescent="0.25">
      <c r="A21" s="188" t="s">
        <v>59</v>
      </c>
      <c r="B21" s="189"/>
      <c r="C21" s="189"/>
      <c r="D21" s="189"/>
      <c r="E21" s="189"/>
      <c r="F21" s="188"/>
      <c r="G21" s="190"/>
      <c r="H21" s="190"/>
      <c r="I21" s="190"/>
    </row>
    <row r="22" spans="1:9" ht="20.25" x14ac:dyDescent="0.25">
      <c r="A22" s="191" t="s">
        <v>60</v>
      </c>
      <c r="B22" s="189"/>
      <c r="C22" s="189"/>
      <c r="D22" s="189"/>
      <c r="E22" s="189"/>
      <c r="F22" s="188"/>
      <c r="G22" s="190"/>
      <c r="H22" s="190"/>
      <c r="I22" s="190"/>
    </row>
    <row r="23" spans="1:9" ht="15.75" x14ac:dyDescent="0.25">
      <c r="A23" s="191" t="s">
        <v>61</v>
      </c>
      <c r="B23" s="192"/>
      <c r="C23" s="192"/>
      <c r="D23" s="193"/>
      <c r="E23" s="193"/>
      <c r="F23" s="191"/>
      <c r="G23" s="176"/>
      <c r="H23" s="176"/>
      <c r="I23" s="176"/>
    </row>
    <row r="24" spans="1:9" ht="15.75" x14ac:dyDescent="0.25">
      <c r="A24" s="191" t="s">
        <v>515</v>
      </c>
      <c r="B24" s="192"/>
      <c r="C24" s="192"/>
      <c r="D24" s="193"/>
      <c r="E24" s="193"/>
      <c r="F24" s="191"/>
      <c r="G24" s="176"/>
      <c r="H24" s="176"/>
      <c r="I24" s="176"/>
    </row>
    <row r="25" spans="1:9" ht="15.75" x14ac:dyDescent="0.25">
      <c r="A25" s="191" t="s">
        <v>62</v>
      </c>
      <c r="B25" s="192"/>
      <c r="C25" s="192"/>
      <c r="D25" s="193"/>
      <c r="E25" s="193"/>
      <c r="F25" s="191"/>
      <c r="G25" s="176"/>
      <c r="H25" s="176"/>
      <c r="I25" s="176"/>
    </row>
    <row r="26" spans="1:9" ht="15.75" x14ac:dyDescent="0.25">
      <c r="A26" s="191" t="s">
        <v>63</v>
      </c>
    </row>
    <row r="27" spans="1:9" ht="15.75" x14ac:dyDescent="0.25">
      <c r="A27" s="191" t="s">
        <v>64</v>
      </c>
    </row>
    <row r="30" spans="1:9" x14ac:dyDescent="0.25">
      <c r="A30" s="194" t="s">
        <v>516</v>
      </c>
      <c r="B30" s="194"/>
      <c r="C30" s="194"/>
      <c r="D30" s="194"/>
      <c r="E30" s="194"/>
      <c r="F30" s="194"/>
      <c r="G30" s="194"/>
      <c r="H30" s="194"/>
      <c r="I30" s="194"/>
    </row>
    <row r="31" spans="1:9" x14ac:dyDescent="0.25">
      <c r="A31" s="194"/>
      <c r="B31" s="194"/>
      <c r="C31" s="194"/>
      <c r="D31" s="194"/>
      <c r="E31" s="194"/>
      <c r="F31" s="194"/>
      <c r="G31" s="194"/>
      <c r="H31" s="194"/>
      <c r="I31" s="194"/>
    </row>
    <row r="32" spans="1:9" x14ac:dyDescent="0.25">
      <c r="A32" s="194"/>
      <c r="B32" s="194"/>
      <c r="C32" s="194"/>
      <c r="D32" s="194"/>
      <c r="E32" s="194"/>
      <c r="F32" s="194"/>
      <c r="G32" s="194"/>
      <c r="H32" s="194"/>
      <c r="I32" s="194"/>
    </row>
  </sheetData>
  <mergeCells count="10">
    <mergeCell ref="A30:I32"/>
    <mergeCell ref="A17:I19"/>
    <mergeCell ref="H4:I5"/>
    <mergeCell ref="A1:I1"/>
    <mergeCell ref="G6:G14"/>
    <mergeCell ref="D7:D13"/>
    <mergeCell ref="A14:D14"/>
    <mergeCell ref="E14:F14"/>
    <mergeCell ref="A3:D5"/>
    <mergeCell ref="E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L42"/>
    </sheetView>
  </sheetViews>
  <sheetFormatPr defaultRowHeight="15" x14ac:dyDescent="0.25"/>
  <cols>
    <col min="7" max="7" width="10.7109375" customWidth="1"/>
  </cols>
  <sheetData>
    <row r="1" spans="1:12" ht="45.75" x14ac:dyDescent="0.25">
      <c r="A1" s="195" t="s">
        <v>65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ht="33.7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5" customHeight="1" x14ac:dyDescent="0.25">
      <c r="A3" s="199" t="s">
        <v>1</v>
      </c>
      <c r="B3" s="199"/>
      <c r="C3" s="199"/>
      <c r="D3" s="199"/>
      <c r="E3" s="49"/>
      <c r="F3" s="49"/>
      <c r="G3" s="49"/>
      <c r="H3" s="49"/>
      <c r="I3" s="49"/>
      <c r="J3" s="49"/>
      <c r="K3" s="49"/>
      <c r="L3" s="49"/>
    </row>
    <row r="4" spans="1:12" ht="15" customHeight="1" x14ac:dyDescent="0.25">
      <c r="A4" s="199"/>
      <c r="B4" s="199"/>
      <c r="C4" s="199"/>
      <c r="D4" s="199"/>
      <c r="E4" s="50" t="s">
        <v>2</v>
      </c>
      <c r="F4" s="51"/>
      <c r="G4" s="52"/>
      <c r="H4" s="49"/>
      <c r="I4" s="49"/>
      <c r="J4" s="49"/>
      <c r="K4" s="54" t="s">
        <v>3</v>
      </c>
      <c r="L4" s="54"/>
    </row>
    <row r="5" spans="1:12" ht="15" customHeight="1" x14ac:dyDescent="0.25">
      <c r="A5" s="200"/>
      <c r="B5" s="200"/>
      <c r="C5" s="200"/>
      <c r="D5" s="200"/>
      <c r="E5" s="56"/>
      <c r="F5" s="57"/>
      <c r="G5" s="58"/>
      <c r="H5" s="53"/>
      <c r="I5" s="53"/>
      <c r="J5" s="53"/>
      <c r="K5" s="59"/>
      <c r="L5" s="59"/>
    </row>
    <row r="6" spans="1:12" ht="51" x14ac:dyDescent="0.25">
      <c r="A6" s="60" t="s">
        <v>43</v>
      </c>
      <c r="B6" s="201" t="s">
        <v>5</v>
      </c>
      <c r="C6" s="201"/>
      <c r="D6" s="63" t="s">
        <v>6</v>
      </c>
      <c r="E6" s="63" t="s">
        <v>7</v>
      </c>
      <c r="F6" s="63" t="s">
        <v>8</v>
      </c>
      <c r="G6" s="63" t="s">
        <v>9</v>
      </c>
      <c r="H6" s="63" t="s">
        <v>10</v>
      </c>
      <c r="I6" s="64" t="s">
        <v>47</v>
      </c>
      <c r="J6" s="202"/>
      <c r="K6" s="203" t="s">
        <v>12</v>
      </c>
      <c r="L6" s="203" t="s">
        <v>13</v>
      </c>
    </row>
    <row r="7" spans="1:12" ht="29.25" x14ac:dyDescent="0.25">
      <c r="A7" s="67" t="s">
        <v>517</v>
      </c>
      <c r="B7" s="68">
        <v>0</v>
      </c>
      <c r="C7" s="69"/>
      <c r="D7" s="70" t="s">
        <v>14</v>
      </c>
      <c r="E7" s="71">
        <f>((([1]STREAMLINE!AR7*'[1]MARK UP FOR RETAIL'!$D$11)*'[1]MARK UP FOR RETAIL'!$D$9)*'[1]MARK UP FOR RETAIL'!$D$5)+'[1]MARK UP FOR RETAIL'!$G$5</f>
        <v>479.52000000000004</v>
      </c>
      <c r="F7" s="71">
        <f>((([1]STREAMLINE!AS7*'[1]MARK UP FOR RETAIL'!$D$11)*'[1]MARK UP FOR RETAIL'!$D$9)*'[1]MARK UP FOR RETAIL'!$D$5)+'[1]MARK UP FOR RETAIL'!$G$5</f>
        <v>648</v>
      </c>
      <c r="G7" s="71">
        <f>((([1]STREAMLINE!AT7*'[1]MARK UP FOR RETAIL'!$D$11)*'[1]MARK UP FOR RETAIL'!$D$9)*'[1]MARK UP FOR RETAIL'!$D$5)+'[1]MARK UP FOR RETAIL'!$G$5</f>
        <v>706.31999999999994</v>
      </c>
      <c r="H7" s="71">
        <f>(([1]STREAMLINE!AU7*'[1]MARK UP FOR RETAIL'!$D$10)*'[1]MARK UP FOR RETAIL'!$D$11)*'[1]MARK UP FOR RETAIL'!$D$7</f>
        <v>100.44</v>
      </c>
      <c r="I7" s="71">
        <f>([1]STREAMLINE!AV7*'[1]MARK UP FOR RETAIL'!$D$11)*'[1]MARK UP FOR RETAIL'!$D$5</f>
        <v>116.64</v>
      </c>
      <c r="J7" s="204"/>
      <c r="K7" s="73">
        <f>([1]STREAMLINE!AX7*'[1]MARK UP FOR RETAIL'!$D$11)*'[1]MARK UP FOR RETAIL'!$D$5</f>
        <v>230.04000000000002</v>
      </c>
      <c r="L7" s="73">
        <f>([1]STREAMLINE!AY7*'[1]MARK UP FOR RETAIL'!$D$11)*'[1]MARK UP FOR RETAIL'!$D$5</f>
        <v>254.34000000000003</v>
      </c>
    </row>
    <row r="8" spans="1:12" ht="15.75" x14ac:dyDescent="0.25">
      <c r="A8" s="67" t="s">
        <v>66</v>
      </c>
      <c r="B8" s="68">
        <v>1</v>
      </c>
      <c r="C8" s="69"/>
      <c r="D8" s="74"/>
      <c r="E8" s="71">
        <f>((([1]STREAMLINE!AR8*'[1]MARK UP FOR RETAIL'!$D$11)*'[1]MARK UP FOR RETAIL'!$D$9)*'[1]MARK UP FOR RETAIL'!$D$5)+'[1]MARK UP FOR RETAIL'!$G$5</f>
        <v>531.36</v>
      </c>
      <c r="F8" s="71">
        <f>((([1]STREAMLINE!AS8*'[1]MARK UP FOR RETAIL'!$D$11)*'[1]MARK UP FOR RETAIL'!$D$9)*'[1]MARK UP FOR RETAIL'!$D$5)+'[1]MARK UP FOR RETAIL'!$G$5</f>
        <v>714.42</v>
      </c>
      <c r="G8" s="71">
        <f>((([1]STREAMLINE!AT8*'[1]MARK UP FOR RETAIL'!$D$11)*'[1]MARK UP FOR RETAIL'!$D$9)*'[1]MARK UP FOR RETAIL'!$D$5)+'[1]MARK UP FOR RETAIL'!$G$5</f>
        <v>856.98</v>
      </c>
      <c r="H8" s="71">
        <f>(([1]STREAMLINE!AU8*'[1]MARK UP FOR RETAIL'!$D$10)*'[1]MARK UP FOR RETAIL'!$D$11)*'[1]MARK UP FOR RETAIL'!$D$7</f>
        <v>115.02000000000001</v>
      </c>
      <c r="I8" s="71">
        <f>([1]STREAMLINE!AV8*'[1]MARK UP FOR RETAIL'!$D$11)*'[1]MARK UP FOR RETAIL'!$D$5</f>
        <v>265.68</v>
      </c>
      <c r="J8" s="204"/>
      <c r="K8" s="73">
        <f>([1]STREAMLINE!AX8*'[1]MARK UP FOR RETAIL'!$D$11)*'[1]MARK UP FOR RETAIL'!$D$5</f>
        <v>270.54000000000002</v>
      </c>
      <c r="L8" s="73">
        <f>([1]STREAMLINE!AY8*'[1]MARK UP FOR RETAIL'!$D$11)*'[1]MARK UP FOR RETAIL'!$D$5</f>
        <v>301.32</v>
      </c>
    </row>
    <row r="9" spans="1:12" ht="15.75" x14ac:dyDescent="0.25">
      <c r="A9" s="67" t="s">
        <v>67</v>
      </c>
      <c r="B9" s="68">
        <v>1</v>
      </c>
      <c r="C9" s="69"/>
      <c r="D9" s="74"/>
      <c r="E9" s="71">
        <f>((([1]STREAMLINE!AR9*'[1]MARK UP FOR RETAIL'!$D$11)*'[1]MARK UP FOR RETAIL'!$D$9)*'[1]MARK UP FOR RETAIL'!$D$5)+'[1]MARK UP FOR RETAIL'!$G$5</f>
        <v>570.24</v>
      </c>
      <c r="F9" s="71">
        <f>((([1]STREAMLINE!AS9*'[1]MARK UP FOR RETAIL'!$D$11)*'[1]MARK UP FOR RETAIL'!$D$9)*'[1]MARK UP FOR RETAIL'!$D$5)+'[1]MARK UP FOR RETAIL'!$G$5</f>
        <v>771.12</v>
      </c>
      <c r="G9" s="71">
        <f>((([1]STREAMLINE!AT9*'[1]MARK UP FOR RETAIL'!$D$11)*'[1]MARK UP FOR RETAIL'!$D$9)*'[1]MARK UP FOR RETAIL'!$D$5)+'[1]MARK UP FOR RETAIL'!$G$5</f>
        <v>996.30000000000007</v>
      </c>
      <c r="H9" s="71">
        <f>(([1]STREAMLINE!AU9*'[1]MARK UP FOR RETAIL'!$D$10)*'[1]MARK UP FOR RETAIL'!$D$11)*'[1]MARK UP FOR RETAIL'!$D$7</f>
        <v>137.70000000000002</v>
      </c>
      <c r="I9" s="71">
        <f>([1]STREAMLINE!AV9*'[1]MARK UP FOR RETAIL'!$D$11)*'[1]MARK UP FOR RETAIL'!$D$5</f>
        <v>330.48</v>
      </c>
      <c r="J9" s="204"/>
      <c r="K9" s="73">
        <f>([1]STREAMLINE!AX9*'[1]MARK UP FOR RETAIL'!$D$11)*'[1]MARK UP FOR RETAIL'!$D$5</f>
        <v>302.94000000000005</v>
      </c>
      <c r="L9" s="73">
        <f>([1]STREAMLINE!AY9*'[1]MARK UP FOR RETAIL'!$D$11)*'[1]MARK UP FOR RETAIL'!$D$5</f>
        <v>335.34</v>
      </c>
    </row>
    <row r="10" spans="1:12" ht="15.75" x14ac:dyDescent="0.25">
      <c r="A10" s="67" t="s">
        <v>68</v>
      </c>
      <c r="B10" s="68">
        <v>1</v>
      </c>
      <c r="C10" s="69"/>
      <c r="D10" s="74"/>
      <c r="E10" s="71">
        <f>((([1]STREAMLINE!AR10*'[1]MARK UP FOR RETAIL'!$D$11)*'[1]MARK UP FOR RETAIL'!$D$9)*'[1]MARK UP FOR RETAIL'!$D$5)+'[1]MARK UP FOR RETAIL'!$G$5</f>
        <v>628.55999999999995</v>
      </c>
      <c r="F10" s="71">
        <f>((([1]STREAMLINE!AS10*'[1]MARK UP FOR RETAIL'!$D$11)*'[1]MARK UP FOR RETAIL'!$D$9)*'[1]MARK UP FOR RETAIL'!$D$5)+'[1]MARK UP FOR RETAIL'!$G$5</f>
        <v>856.98</v>
      </c>
      <c r="G10" s="71">
        <f>((([1]STREAMLINE!AT10*'[1]MARK UP FOR RETAIL'!$D$11)*'[1]MARK UP FOR RETAIL'!$D$9)*'[1]MARK UP FOR RETAIL'!$D$5)+'[1]MARK UP FOR RETAIL'!$G$5</f>
        <v>1148.58</v>
      </c>
      <c r="H10" s="71">
        <f>(([1]STREAMLINE!AU10*'[1]MARK UP FOR RETAIL'!$D$10)*'[1]MARK UP FOR RETAIL'!$D$11)*'[1]MARK UP FOR RETAIL'!$D$7</f>
        <v>153.9</v>
      </c>
      <c r="I10" s="71">
        <f>([1]STREAMLINE!AV10*'[1]MARK UP FOR RETAIL'!$D$11)*'[1]MARK UP FOR RETAIL'!$D$5</f>
        <v>393.65999999999997</v>
      </c>
      <c r="J10" s="204"/>
      <c r="K10" s="73">
        <f>([1]STREAMLINE!AX10*'[1]MARK UP FOR RETAIL'!$D$11)*'[1]MARK UP FOR RETAIL'!$D$5</f>
        <v>356.40000000000003</v>
      </c>
      <c r="L10" s="73">
        <f>([1]STREAMLINE!AY10*'[1]MARK UP FOR RETAIL'!$D$11)*'[1]MARK UP FOR RETAIL'!$D$5</f>
        <v>396.90000000000003</v>
      </c>
    </row>
    <row r="11" spans="1:12" ht="15.75" x14ac:dyDescent="0.25">
      <c r="A11" s="67" t="s">
        <v>69</v>
      </c>
      <c r="B11" s="68">
        <v>2</v>
      </c>
      <c r="C11" s="69"/>
      <c r="D11" s="74"/>
      <c r="E11" s="71">
        <f>((([1]STREAMLINE!AR11*'[1]MARK UP FOR RETAIL'!$D$11)*'[1]MARK UP FOR RETAIL'!$D$9)*'[1]MARK UP FOR RETAIL'!$D$5)+'[1]MARK UP FOR RETAIL'!$G$5</f>
        <v>795.42</v>
      </c>
      <c r="F11" s="71">
        <f>((([1]STREAMLINE!AS11*'[1]MARK UP FOR RETAIL'!$D$11)*'[1]MARK UP FOR RETAIL'!$D$9)*'[1]MARK UP FOR RETAIL'!$D$5)+'[1]MARK UP FOR RETAIL'!$G$5</f>
        <v>1035.18</v>
      </c>
      <c r="G11" s="71">
        <f>((([1]STREAMLINE!AT11*'[1]MARK UP FOR RETAIL'!$D$11)*'[1]MARK UP FOR RETAIL'!$D$9)*'[1]MARK UP FOR RETAIL'!$D$5)+'[1]MARK UP FOR RETAIL'!$G$5</f>
        <v>1326.78</v>
      </c>
      <c r="H11" s="71">
        <f>(([1]STREAMLINE!AU11*'[1]MARK UP FOR RETAIL'!$D$10)*'[1]MARK UP FOR RETAIL'!$D$11)*'[1]MARK UP FOR RETAIL'!$D$7</f>
        <v>168.48000000000002</v>
      </c>
      <c r="I11" s="71">
        <f>([1]STREAMLINE!AV11*'[1]MARK UP FOR RETAIL'!$D$11)*'[1]MARK UP FOR RETAIL'!$D$5</f>
        <v>456.84</v>
      </c>
      <c r="J11" s="204"/>
      <c r="K11" s="73">
        <f>([1]STREAMLINE!AX11*'[1]MARK UP FOR RETAIL'!$D$11)*'[1]MARK UP FOR RETAIL'!$D$5</f>
        <v>511.92</v>
      </c>
      <c r="L11" s="73">
        <f>([1]STREAMLINE!AY11*'[1]MARK UP FOR RETAIL'!$D$11)*'[1]MARK UP FOR RETAIL'!$D$5</f>
        <v>570.24</v>
      </c>
    </row>
    <row r="12" spans="1:12" ht="15.75" x14ac:dyDescent="0.25">
      <c r="A12" s="67" t="s">
        <v>70</v>
      </c>
      <c r="B12" s="68">
        <v>2</v>
      </c>
      <c r="C12" s="69"/>
      <c r="D12" s="74"/>
      <c r="E12" s="71">
        <f>((([1]STREAMLINE!AR12*'[1]MARK UP FOR RETAIL'!$D$11)*'[1]MARK UP FOR RETAIL'!$D$9)*'[1]MARK UP FOR RETAIL'!$D$5)+'[1]MARK UP FOR RETAIL'!$G$5</f>
        <v>923.40000000000009</v>
      </c>
      <c r="F12" s="71">
        <f>((([1]STREAMLINE!AS12*'[1]MARK UP FOR RETAIL'!$D$11)*'[1]MARK UP FOR RETAIL'!$D$9)*'[1]MARK UP FOR RETAIL'!$D$5)+'[1]MARK UP FOR RETAIL'!$G$5</f>
        <v>1210.1400000000001</v>
      </c>
      <c r="G12" s="71">
        <f>((([1]STREAMLINE!AT12*'[1]MARK UP FOR RETAIL'!$D$11)*'[1]MARK UP FOR RETAIL'!$D$9)*'[1]MARK UP FOR RETAIL'!$D$5)+'[1]MARK UP FOR RETAIL'!$G$5</f>
        <v>1506.6000000000001</v>
      </c>
      <c r="H12" s="71">
        <f>(([1]STREAMLINE!AU12*'[1]MARK UP FOR RETAIL'!$D$10)*'[1]MARK UP FOR RETAIL'!$D$11)*'[1]MARK UP FOR RETAIL'!$D$7</f>
        <v>189.54000000000002</v>
      </c>
      <c r="I12" s="71">
        <f>([1]STREAMLINE!AV12*'[1]MARK UP FOR RETAIL'!$D$11)*'[1]MARK UP FOR RETAIL'!$D$5</f>
        <v>521.64</v>
      </c>
      <c r="J12" s="204"/>
      <c r="K12" s="73">
        <f>([1]STREAMLINE!AX12*'[1]MARK UP FOR RETAIL'!$D$11)*'[1]MARK UP FOR RETAIL'!$D$5</f>
        <v>635.04</v>
      </c>
      <c r="L12" s="73">
        <f>([1]STREAMLINE!AY12*'[1]MARK UP FOR RETAIL'!$D$11)*'[1]MARK UP FOR RETAIL'!$D$5</f>
        <v>704.7</v>
      </c>
    </row>
    <row r="13" spans="1:12" ht="15.75" x14ac:dyDescent="0.25">
      <c r="A13" s="67" t="s">
        <v>71</v>
      </c>
      <c r="B13" s="68">
        <v>3</v>
      </c>
      <c r="C13" s="69"/>
      <c r="D13" s="74"/>
      <c r="E13" s="71">
        <f>((([1]STREAMLINE!AR13*'[1]MARK UP FOR RETAIL'!$D$11)*'[1]MARK UP FOR RETAIL'!$D$9)*'[1]MARK UP FOR RETAIL'!$D$5)+'[1]MARK UP FOR RETAIL'!$G$5</f>
        <v>1074.0600000000002</v>
      </c>
      <c r="F13" s="71">
        <f>((([1]STREAMLINE!AS13*'[1]MARK UP FOR RETAIL'!$D$11)*'[1]MARK UP FOR RETAIL'!$D$9)*'[1]MARK UP FOR RETAIL'!$D$5)+'[1]MARK UP FOR RETAIL'!$G$5</f>
        <v>1393.2</v>
      </c>
      <c r="G13" s="71">
        <f>((([1]STREAMLINE!AT13*'[1]MARK UP FOR RETAIL'!$D$11)*'[1]MARK UP FOR RETAIL'!$D$9)*'[1]MARK UP FOR RETAIL'!$D$5)+'[1]MARK UP FOR RETAIL'!$G$5</f>
        <v>1725.3000000000002</v>
      </c>
      <c r="H13" s="71">
        <f>(([1]STREAMLINE!AU13*'[1]MARK UP FOR RETAIL'!$D$10)*'[1]MARK UP FOR RETAIL'!$D$11)*'[1]MARK UP FOR RETAIL'!$D$7</f>
        <v>204.12</v>
      </c>
      <c r="I13" s="71">
        <f>([1]STREAMLINE!AV13*'[1]MARK UP FOR RETAIL'!$D$11)*'[1]MARK UP FOR RETAIL'!$D$5</f>
        <v>586.44000000000005</v>
      </c>
      <c r="J13" s="204"/>
      <c r="K13" s="73">
        <f>([1]STREAMLINE!AX13*'[1]MARK UP FOR RETAIL'!$D$11)*'[1]MARK UP FOR RETAIL'!$D$5</f>
        <v>751.68</v>
      </c>
      <c r="L13" s="73">
        <f>([1]STREAMLINE!AY13*'[1]MARK UP FOR RETAIL'!$D$11)*'[1]MARK UP FOR RETAIL'!$D$5</f>
        <v>837.54000000000008</v>
      </c>
    </row>
    <row r="14" spans="1:12" ht="15.75" x14ac:dyDescent="0.25">
      <c r="A14" s="67" t="s">
        <v>72</v>
      </c>
      <c r="B14" s="68">
        <v>3</v>
      </c>
      <c r="C14" s="69"/>
      <c r="D14" s="74"/>
      <c r="E14" s="71">
        <f>((([1]STREAMLINE!AR14*'[1]MARK UP FOR RETAIL'!$D$11)*'[1]MARK UP FOR RETAIL'!$D$9)*'[1]MARK UP FOR RETAIL'!$D$5)+'[1]MARK UP FOR RETAIL'!$G$5</f>
        <v>1237.68</v>
      </c>
      <c r="F14" s="71">
        <f>((([1]STREAMLINE!AS14*'[1]MARK UP FOR RETAIL'!$D$11)*'[1]MARK UP FOR RETAIL'!$D$9)*'[1]MARK UP FOR RETAIL'!$D$5)+'[1]MARK UP FOR RETAIL'!$G$5</f>
        <v>1587.6000000000001</v>
      </c>
      <c r="G14" s="71">
        <f>((([1]STREAMLINE!AT14*'[1]MARK UP FOR RETAIL'!$D$11)*'[1]MARK UP FOR RETAIL'!$D$9)*'[1]MARK UP FOR RETAIL'!$D$5)+'[1]MARK UP FOR RETAIL'!$G$5</f>
        <v>1965.06</v>
      </c>
      <c r="H14" s="71">
        <f>(([1]STREAMLINE!AU14*'[1]MARK UP FOR RETAIL'!$D$10)*'[1]MARK UP FOR RETAIL'!$D$11)*'[1]MARK UP FOR RETAIL'!$D$7</f>
        <v>218.70000000000002</v>
      </c>
      <c r="I14" s="71">
        <f>([1]STREAMLINE!AV14*'[1]MARK UP FOR RETAIL'!$D$11)*'[1]MARK UP FOR RETAIL'!$D$5</f>
        <v>648</v>
      </c>
      <c r="J14" s="204"/>
      <c r="K14" s="73">
        <f>([1]STREAMLINE!AX14*'[1]MARK UP FOR RETAIL'!$D$11)*'[1]MARK UP FOR RETAIL'!$D$5</f>
        <v>891.00000000000011</v>
      </c>
      <c r="L14" s="73">
        <f>([1]STREAMLINE!AY14*'[1]MARK UP FOR RETAIL'!$D$11)*'[1]MARK UP FOR RETAIL'!$D$5</f>
        <v>989.81999999999994</v>
      </c>
    </row>
    <row r="15" spans="1:12" ht="15.75" x14ac:dyDescent="0.25">
      <c r="A15" s="67" t="s">
        <v>73</v>
      </c>
      <c r="B15" s="68">
        <v>4</v>
      </c>
      <c r="C15" s="69"/>
      <c r="D15" s="74"/>
      <c r="E15" s="71">
        <f>((([1]STREAMLINE!AR15*'[1]MARK UP FOR RETAIL'!$D$11)*'[1]MARK UP FOR RETAIL'!$D$9)*'[1]MARK UP FOR RETAIL'!$D$5)+'[1]MARK UP FOR RETAIL'!$G$5</f>
        <v>1419.1200000000001</v>
      </c>
      <c r="F15" s="71">
        <f>((([1]STREAMLINE!AS15*'[1]MARK UP FOR RETAIL'!$D$11)*'[1]MARK UP FOR RETAIL'!$D$9)*'[1]MARK UP FOR RETAIL'!$D$5)+'[1]MARK UP FOR RETAIL'!$G$5</f>
        <v>1801.4399999999998</v>
      </c>
      <c r="G15" s="71">
        <f>((([1]STREAMLINE!AT15*'[1]MARK UP FOR RETAIL'!$D$11)*'[1]MARK UP FOR RETAIL'!$D$9)*'[1]MARK UP FOR RETAIL'!$D$5)+'[1]MARK UP FOR RETAIL'!$G$5</f>
        <v>2216.16</v>
      </c>
      <c r="H15" s="71">
        <f>(([1]STREAMLINE!AU15*'[1]MARK UP FOR RETAIL'!$D$10)*'[1]MARK UP FOR RETAIL'!$D$11)*'[1]MARK UP FOR RETAIL'!$D$7</f>
        <v>239.76000000000002</v>
      </c>
      <c r="I15" s="71">
        <f>([1]STREAMLINE!AV15*'[1]MARK UP FOR RETAIL'!$D$11)*'[1]MARK UP FOR RETAIL'!$D$5</f>
        <v>712.80000000000007</v>
      </c>
      <c r="J15" s="204"/>
      <c r="K15" s="73">
        <f>([1]STREAMLINE!AX15*'[1]MARK UP FOR RETAIL'!$D$11)*'[1]MARK UP FOR RETAIL'!$D$5</f>
        <v>1061.1000000000001</v>
      </c>
      <c r="L15" s="73">
        <f>([1]STREAMLINE!AY15*'[1]MARK UP FOR RETAIL'!$D$11)*'[1]MARK UP FOR RETAIL'!$D$5</f>
        <v>1179.3600000000001</v>
      </c>
    </row>
    <row r="16" spans="1:12" ht="15.75" x14ac:dyDescent="0.25">
      <c r="A16" s="75" t="s">
        <v>74</v>
      </c>
      <c r="B16" s="157">
        <v>4</v>
      </c>
      <c r="C16" s="158"/>
      <c r="D16" s="74"/>
      <c r="E16" s="71">
        <f>((([1]STREAMLINE!AR16*'[1]MARK UP FOR RETAIL'!$D$11)*'[1]MARK UP FOR RETAIL'!$D$9)*'[1]MARK UP FOR RETAIL'!$D$5)+'[1]MARK UP FOR RETAIL'!$G$5</f>
        <v>1634.5800000000002</v>
      </c>
      <c r="F16" s="71">
        <f>((([1]STREAMLINE!AS16*'[1]MARK UP FOR RETAIL'!$D$11)*'[1]MARK UP FOR RETAIL'!$D$9)*'[1]MARK UP FOR RETAIL'!$D$5)+'[1]MARK UP FOR RETAIL'!$G$5</f>
        <v>2039.5800000000002</v>
      </c>
      <c r="G16" s="71">
        <f>((([1]STREAMLINE!AT16*'[1]MARK UP FOR RETAIL'!$D$11)*'[1]MARK UP FOR RETAIL'!$D$9)*'[1]MARK UP FOR RETAIL'!$D$5)+'[1]MARK UP FOR RETAIL'!$G$5</f>
        <v>2489.94</v>
      </c>
      <c r="H16" s="71">
        <f>(([1]STREAMLINE!AU16*'[1]MARK UP FOR RETAIL'!$D$10)*'[1]MARK UP FOR RETAIL'!$D$11)*'[1]MARK UP FOR RETAIL'!$D$7</f>
        <v>259.20000000000005</v>
      </c>
      <c r="I16" s="71">
        <f>([1]STREAMLINE!AV16*'[1]MARK UP FOR RETAIL'!$D$11)*'[1]MARK UP FOR RETAIL'!$D$5</f>
        <v>777.6</v>
      </c>
      <c r="J16" s="204"/>
      <c r="K16" s="73">
        <f>([1]STREAMLINE!AX16*'[1]MARK UP FOR RETAIL'!$D$11)*'[1]MARK UP FOR RETAIL'!$D$5</f>
        <v>1231.2</v>
      </c>
      <c r="L16" s="73">
        <f>([1]STREAMLINE!AY16*'[1]MARK UP FOR RETAIL'!$D$11)*'[1]MARK UP FOR RETAIL'!$D$5</f>
        <v>1367.28</v>
      </c>
    </row>
    <row r="17" spans="1:12" ht="15.75" x14ac:dyDescent="0.25">
      <c r="A17" s="77" t="s">
        <v>24</v>
      </c>
      <c r="B17" s="78"/>
      <c r="C17" s="78"/>
      <c r="D17" s="79"/>
      <c r="E17" s="80">
        <f>((([1]STREAMLINE!AR17*'[1]MARK UP FOR RETAIL'!$D$11)*'[1]MARK UP FOR RETAIL'!$D$9)*'[1]MARK UP FOR RETAIL'!$D$5)</f>
        <v>139.32000000000002</v>
      </c>
      <c r="F17" s="81"/>
      <c r="G17" s="82"/>
      <c r="H17" s="71">
        <f>(([1]STREAMLINE!AU17*'[1]MARK UP FOR RETAIL'!$D$10)*'[1]MARK UP FOR RETAIL'!$D$11)*'[1]MARK UP FOR RETAIL'!$D$7</f>
        <v>30.780000000000005</v>
      </c>
      <c r="I17" s="71" t="s">
        <v>25</v>
      </c>
      <c r="J17" s="204"/>
      <c r="K17" s="73">
        <f>([1]STREAMLINE!AX17*'[1]MARK UP FOR RETAIL'!$D$11)*'[1]MARK UP FOR RETAIL'!$D$5</f>
        <v>69.660000000000011</v>
      </c>
      <c r="L17" s="73">
        <f>([1]STREAMLINE!AY17*'[1]MARK UP FOR RETAIL'!$D$11)*'[1]MARK UP FOR RETAIL'!$D$5</f>
        <v>77.759999999999991</v>
      </c>
    </row>
    <row r="18" spans="1:12" ht="15.75" x14ac:dyDescent="0.25">
      <c r="A18" s="77" t="s">
        <v>26</v>
      </c>
      <c r="B18" s="78"/>
      <c r="C18" s="78"/>
      <c r="D18" s="79"/>
      <c r="E18" s="80">
        <f>((([1]STREAMLINE!AR18*'[1]MARK UP FOR RETAIL'!$D$10)*'[1]MARK UP FOR RETAIL'!$D$11)*'[1]MARK UP FOR RETAIL'!$D$7)</f>
        <v>30.780000000000005</v>
      </c>
      <c r="F18" s="81"/>
      <c r="G18" s="82"/>
      <c r="H18" s="71"/>
      <c r="I18" s="71" t="s">
        <v>25</v>
      </c>
      <c r="J18" s="204"/>
      <c r="K18" s="73">
        <f>([1]STREAMLINE!AX18*'[1]MARK UP FOR RETAIL'!$D$11)*'[1]MARK UP FOR RETAIL'!$D$5</f>
        <v>22.680000000000003</v>
      </c>
      <c r="L18" s="73">
        <f>([1]STREAMLINE!AY18*'[1]MARK UP FOR RETAIL'!$D$11)*'[1]MARK UP FOR RETAIL'!$D$5</f>
        <v>24.3</v>
      </c>
    </row>
    <row r="19" spans="1:12" ht="15.75" x14ac:dyDescent="0.25">
      <c r="A19" s="83" t="s">
        <v>27</v>
      </c>
      <c r="B19" s="84"/>
      <c r="C19" s="84"/>
      <c r="D19" s="85"/>
      <c r="E19" s="86">
        <f>((([1]STREAMLINE!AR19*'[1]MARK UP FOR RETAIL'!$D$11)*'[1]MARK UP FOR RETAIL'!$D$9)*'[1]MARK UP FOR RETAIL'!$D$5)</f>
        <v>-46.98</v>
      </c>
      <c r="F19" s="86">
        <f>((([1]STREAMLINE!AS19*'[1]MARK UP FOR RETAIL'!$D$11)*'[1]MARK UP FOR RETAIL'!$D$9)*'[1]MARK UP FOR RETAIL'!$D$5)</f>
        <v>-81</v>
      </c>
      <c r="G19" s="86">
        <f>((([1]STREAMLINE!AT19*'[1]MARK UP FOR RETAIL'!$D$11)*'[1]MARK UP FOR RETAIL'!$D$9)*'[1]MARK UP FOR RETAIL'!$D$5)</f>
        <v>-103.68</v>
      </c>
      <c r="H19" s="86">
        <f>(([1]STREAMLINE!AU19*'[1]MARK UP FOR RETAIL'!$D$10)*'[1]MARK UP FOR RETAIL'!$D$11)*'[1]MARK UP FOR RETAIL'!$D$7</f>
        <v>-16.200000000000003</v>
      </c>
      <c r="I19" s="87"/>
      <c r="J19" s="205"/>
      <c r="K19" s="86">
        <f>([1]STREAMLINE!AX19*'[1]MARK UP FOR RETAIL'!$D$11)*'[1]MARK UP FOR RETAIL'!$D$5</f>
        <v>-55.08</v>
      </c>
      <c r="L19" s="86">
        <f>([1]STREAMLINE!AY19*'[1]MARK UP FOR RETAIL'!$D$11)*'[1]MARK UP FOR RETAIL'!$D$5</f>
        <v>-61.560000000000009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customHeight="1" x14ac:dyDescent="0.25">
      <c r="A24" s="206" t="s">
        <v>75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</row>
    <row r="25" spans="1:12" ht="15" customHeight="1" x14ac:dyDescent="0.25">
      <c r="A25" s="20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</row>
    <row r="26" spans="1:12" ht="20.25" x14ac:dyDescent="0.25">
      <c r="A26" s="103" t="s">
        <v>29</v>
      </c>
      <c r="B26" s="104"/>
      <c r="C26" s="104"/>
      <c r="D26" s="104"/>
      <c r="E26" s="104"/>
      <c r="F26" s="99"/>
      <c r="G26" s="100"/>
      <c r="H26" s="101" t="s">
        <v>30</v>
      </c>
      <c r="I26" s="101"/>
      <c r="J26" s="101"/>
      <c r="K26" s="101"/>
      <c r="L26" s="102"/>
    </row>
    <row r="27" spans="1:12" ht="20.25" x14ac:dyDescent="0.25">
      <c r="A27" s="103"/>
      <c r="B27" s="104"/>
      <c r="C27" s="104"/>
      <c r="D27" s="104"/>
      <c r="E27" s="104"/>
      <c r="F27" s="99"/>
      <c r="G27" s="105"/>
      <c r="H27" s="106"/>
      <c r="I27" s="106"/>
      <c r="J27" s="106"/>
      <c r="K27" s="106"/>
      <c r="L27" s="107"/>
    </row>
    <row r="28" spans="1:12" ht="15.75" x14ac:dyDescent="0.25">
      <c r="A28" s="108" t="s">
        <v>31</v>
      </c>
      <c r="B28" s="109"/>
      <c r="C28" s="109"/>
      <c r="D28" s="110"/>
      <c r="E28" s="110"/>
      <c r="F28" s="110"/>
      <c r="G28" s="111"/>
      <c r="H28" s="111" t="s">
        <v>32</v>
      </c>
      <c r="I28" s="112"/>
      <c r="J28" s="112"/>
      <c r="K28" s="112"/>
      <c r="L28" s="113"/>
    </row>
    <row r="29" spans="1:12" ht="15.75" x14ac:dyDescent="0.25">
      <c r="A29" s="108" t="s">
        <v>33</v>
      </c>
      <c r="B29" s="109"/>
      <c r="C29" s="109"/>
      <c r="D29" s="110"/>
      <c r="E29" s="110"/>
      <c r="F29" s="110"/>
      <c r="G29" s="111"/>
      <c r="H29" s="111" t="s">
        <v>76</v>
      </c>
      <c r="I29" s="112"/>
      <c r="J29" s="112"/>
      <c r="K29" s="112"/>
      <c r="L29" s="113"/>
    </row>
    <row r="30" spans="1:12" ht="15.75" x14ac:dyDescent="0.25">
      <c r="A30" s="108" t="s">
        <v>35</v>
      </c>
      <c r="B30" s="109"/>
      <c r="C30" s="109"/>
      <c r="D30" s="110"/>
      <c r="E30" s="110"/>
      <c r="F30" s="110"/>
      <c r="G30" s="111"/>
      <c r="H30" s="111" t="s">
        <v>36</v>
      </c>
      <c r="I30" s="112"/>
      <c r="J30" s="112"/>
      <c r="K30" s="112"/>
      <c r="L30" s="113"/>
    </row>
    <row r="31" spans="1:12" ht="15.75" x14ac:dyDescent="0.25">
      <c r="A31" s="108" t="s">
        <v>37</v>
      </c>
      <c r="B31" s="109"/>
      <c r="C31" s="109"/>
      <c r="D31" s="110"/>
      <c r="E31" s="110"/>
      <c r="F31" s="110"/>
      <c r="G31" s="111"/>
      <c r="H31" s="111" t="s">
        <v>38</v>
      </c>
      <c r="I31" s="112"/>
      <c r="J31" s="112"/>
      <c r="K31" s="112"/>
      <c r="L31" s="113"/>
    </row>
    <row r="32" spans="1:12" ht="15.75" x14ac:dyDescent="0.25">
      <c r="A32" s="108"/>
      <c r="B32" s="109"/>
      <c r="C32" s="109"/>
      <c r="D32" s="110"/>
      <c r="E32" s="110"/>
      <c r="F32" s="110"/>
      <c r="G32" s="111"/>
      <c r="H32" s="111" t="s">
        <v>39</v>
      </c>
      <c r="I32" s="112"/>
      <c r="J32" s="112"/>
      <c r="K32" s="112"/>
      <c r="L32" s="113"/>
    </row>
    <row r="33" spans="1:12" ht="15.75" x14ac:dyDescent="0.25">
      <c r="A33" s="114"/>
      <c r="B33" s="160"/>
      <c r="C33" s="160"/>
      <c r="D33" s="160"/>
      <c r="E33" s="160"/>
      <c r="F33" s="110"/>
      <c r="G33" s="111"/>
      <c r="H33" s="111" t="s">
        <v>40</v>
      </c>
      <c r="I33" s="112"/>
      <c r="J33" s="112"/>
      <c r="K33" s="112"/>
      <c r="L33" s="113"/>
    </row>
    <row r="34" spans="1:12" ht="15.75" x14ac:dyDescent="0.25">
      <c r="A34" s="161"/>
      <c r="B34" s="160"/>
      <c r="C34" s="160"/>
      <c r="D34" s="160"/>
      <c r="E34" s="160"/>
      <c r="F34" s="110"/>
      <c r="G34" s="111"/>
      <c r="H34" s="111" t="s">
        <v>41</v>
      </c>
      <c r="I34" s="112"/>
      <c r="J34" s="112"/>
      <c r="K34" s="112"/>
      <c r="L34" s="113"/>
    </row>
    <row r="35" spans="1:12" ht="15" customHeight="1" thickBot="1" x14ac:dyDescent="0.3">
      <c r="A35" s="161"/>
      <c r="B35" s="160"/>
      <c r="C35" s="160"/>
      <c r="D35" s="160"/>
      <c r="E35" s="160"/>
      <c r="F35" s="110"/>
      <c r="G35" s="110"/>
      <c r="H35" s="110"/>
      <c r="I35" s="110"/>
      <c r="J35" s="110"/>
      <c r="K35" s="110"/>
      <c r="L35" s="116"/>
    </row>
    <row r="36" spans="1:12" ht="20.25" x14ac:dyDescent="0.3">
      <c r="A36" s="117"/>
      <c r="B36" s="109"/>
      <c r="C36" s="109"/>
      <c r="D36" s="110"/>
      <c r="E36" s="110"/>
      <c r="F36" s="110"/>
      <c r="G36" s="118"/>
      <c r="H36" s="119" t="s">
        <v>42</v>
      </c>
      <c r="I36" s="120"/>
      <c r="J36" s="120"/>
      <c r="K36" s="120"/>
      <c r="L36" s="121"/>
    </row>
    <row r="37" spans="1:12" ht="21" thickBot="1" x14ac:dyDescent="0.3">
      <c r="A37" s="122"/>
      <c r="B37" s="109"/>
      <c r="C37" s="109"/>
      <c r="D37" s="110"/>
      <c r="E37" s="110"/>
      <c r="F37" s="110"/>
      <c r="G37" s="118"/>
      <c r="H37" s="212"/>
      <c r="I37" s="213"/>
      <c r="J37" s="213"/>
      <c r="K37" s="213"/>
      <c r="L37" s="214"/>
    </row>
    <row r="38" spans="1:12" ht="51" x14ac:dyDescent="0.25">
      <c r="A38" s="126" t="s">
        <v>43</v>
      </c>
      <c r="B38" s="127" t="s">
        <v>5</v>
      </c>
      <c r="C38" s="128"/>
      <c r="D38" s="129" t="s">
        <v>6</v>
      </c>
      <c r="E38" s="129" t="s">
        <v>7</v>
      </c>
      <c r="F38" s="130" t="s">
        <v>8</v>
      </c>
      <c r="G38" s="131"/>
      <c r="H38" s="215" t="s">
        <v>12</v>
      </c>
      <c r="I38" s="216"/>
      <c r="J38" s="216"/>
      <c r="K38" s="216" t="s">
        <v>13</v>
      </c>
      <c r="L38" s="217"/>
    </row>
    <row r="39" spans="1:12" ht="15.75" x14ac:dyDescent="0.25">
      <c r="A39" s="137" t="s">
        <v>66</v>
      </c>
      <c r="B39" s="218">
        <v>1</v>
      </c>
      <c r="C39" s="218"/>
      <c r="D39" s="168" t="s">
        <v>44</v>
      </c>
      <c r="E39" s="71">
        <f>((([1]STREAMLINE!AR39*'[1]MARK UP FOR RETAIL'!$D$14)*'[1]MARK UP FOR RETAIL'!$D$11)*'[1]MARK UP FOR RETAIL'!$D$5)+'[1]MARK UP FOR RETAIL'!$G$5</f>
        <v>819.71999999999991</v>
      </c>
      <c r="F39" s="138">
        <f>((([1]STREAMLINE!AS39*'[1]MARK UP FOR RETAIL'!$D$14)*'[1]MARK UP FOR RETAIL'!$D$11)*'[1]MARK UP FOR RETAIL'!$D$5)+'[1]MARK UP FOR RETAIL'!$G$5</f>
        <v>1004.4000000000001</v>
      </c>
      <c r="G39" s="139"/>
      <c r="H39" s="169">
        <f>(([1]STREAMLINE!AU39*'[1]MARK UP FOR RETAIL'!$D$14)*'[1]MARK UP FOR RETAIL'!$D$11)*'[1]MARK UP FOR RETAIL'!$D$5</f>
        <v>390.42</v>
      </c>
      <c r="I39" s="170"/>
      <c r="J39" s="170"/>
      <c r="K39" s="170">
        <f>(([1]STREAMLINE!AX39*'[1]MARK UP FOR RETAIL'!$D$14)*'[1]MARK UP FOR RETAIL'!$D$11)*'[1]MARK UP FOR RETAIL'!$D$5</f>
        <v>434.15999999999997</v>
      </c>
      <c r="L39" s="219"/>
    </row>
    <row r="40" spans="1:12" ht="15.75" x14ac:dyDescent="0.25">
      <c r="A40" s="137" t="s">
        <v>67</v>
      </c>
      <c r="B40" s="218">
        <v>1</v>
      </c>
      <c r="C40" s="218"/>
      <c r="D40" s="168"/>
      <c r="E40" s="71">
        <f>((([1]STREAMLINE!AR40*'[1]MARK UP FOR RETAIL'!$D$14)*'[1]MARK UP FOR RETAIL'!$D$11)*'[1]MARK UP FOR RETAIL'!$D$5)+'[1]MARK UP FOR RETAIL'!$G$5</f>
        <v>894.24</v>
      </c>
      <c r="F40" s="138">
        <f>((([1]STREAMLINE!AS40*'[1]MARK UP FOR RETAIL'!$D$14)*'[1]MARK UP FOR RETAIL'!$D$11)*'[1]MARK UP FOR RETAIL'!$D$5)+'[1]MARK UP FOR RETAIL'!$G$5</f>
        <v>1096.74</v>
      </c>
      <c r="G40" s="139"/>
      <c r="H40" s="169">
        <f>(([1]STREAMLINE!AU40*'[1]MARK UP FOR RETAIL'!$D$14)*'[1]MARK UP FOR RETAIL'!$D$11)*'[1]MARK UP FOR RETAIL'!$D$5</f>
        <v>450.35999999999996</v>
      </c>
      <c r="I40" s="170"/>
      <c r="J40" s="170"/>
      <c r="K40" s="170">
        <f>(([1]STREAMLINE!AX40*'[1]MARK UP FOR RETAIL'!$D$14)*'[1]MARK UP FOR RETAIL'!$D$11)*'[1]MARK UP FOR RETAIL'!$D$5</f>
        <v>502.20000000000005</v>
      </c>
      <c r="L40" s="219"/>
    </row>
    <row r="41" spans="1:12" ht="15.75" x14ac:dyDescent="0.25">
      <c r="A41" s="137" t="s">
        <v>68</v>
      </c>
      <c r="B41" s="218">
        <v>1</v>
      </c>
      <c r="C41" s="218"/>
      <c r="D41" s="168"/>
      <c r="E41" s="71">
        <f>((([1]STREAMLINE!AR41*'[1]MARK UP FOR RETAIL'!$D$14)*'[1]MARK UP FOR RETAIL'!$D$11)*'[1]MARK UP FOR RETAIL'!$D$5)+'[1]MARK UP FOR RETAIL'!$G$5</f>
        <v>997.92</v>
      </c>
      <c r="F41" s="138">
        <f>((([1]STREAMLINE!AS41*'[1]MARK UP FOR RETAIL'!$D$14)*'[1]MARK UP FOR RETAIL'!$D$11)*'[1]MARK UP FOR RETAIL'!$D$5)+'[1]MARK UP FOR RETAIL'!$G$5</f>
        <v>1227.96</v>
      </c>
      <c r="G41" s="139"/>
      <c r="H41" s="169">
        <f>(([1]STREAMLINE!AU41*'[1]MARK UP FOR RETAIL'!$D$14)*'[1]MARK UP FOR RETAIL'!$D$11)*'[1]MARK UP FOR RETAIL'!$D$5</f>
        <v>536.22</v>
      </c>
      <c r="I41" s="170"/>
      <c r="J41" s="170"/>
      <c r="K41" s="170">
        <f>(([1]STREAMLINE!AX41*'[1]MARK UP FOR RETAIL'!$D$14)*'[1]MARK UP FOR RETAIL'!$D$11)*'[1]MARK UP FOR RETAIL'!$D$5</f>
        <v>599.40000000000009</v>
      </c>
      <c r="L41" s="219"/>
    </row>
    <row r="42" spans="1:12" ht="16.5" thickBot="1" x14ac:dyDescent="0.3">
      <c r="A42" s="142" t="s">
        <v>77</v>
      </c>
      <c r="B42" s="220">
        <v>2</v>
      </c>
      <c r="C42" s="220"/>
      <c r="D42" s="171"/>
      <c r="E42" s="146">
        <f>((([1]STREAMLINE!AR42*'[1]MARK UP FOR RETAIL'!$D$14)*'[1]MARK UP FOR RETAIL'!$D$11)*'[1]MARK UP FOR RETAIL'!$D$5)+'[1]MARK UP FOR RETAIL'!$G$5</f>
        <v>1224.72</v>
      </c>
      <c r="F42" s="147">
        <f>((([1]STREAMLINE!AS42*'[1]MARK UP FOR RETAIL'!$D$14)*'[1]MARK UP FOR RETAIL'!$D$11)*'[1]MARK UP FOR RETAIL'!$D$5)+'[1]MARK UP FOR RETAIL'!$G$5</f>
        <v>1467.7200000000003</v>
      </c>
      <c r="G42" s="148"/>
      <c r="H42" s="172">
        <f>(([1]STREAMLINE!AU42*'[1]MARK UP FOR RETAIL'!$D$14)*'[1]MARK UP FOR RETAIL'!$D$11)*'[1]MARK UP FOR RETAIL'!$D$5</f>
        <v>737.1</v>
      </c>
      <c r="I42" s="173"/>
      <c r="J42" s="173"/>
      <c r="K42" s="173">
        <f>(([1]STREAMLINE!AX42*'[1]MARK UP FOR RETAIL'!$D$14)*'[1]MARK UP FOR RETAIL'!$D$11)*'[1]MARK UP FOR RETAIL'!$D$5</f>
        <v>818.1</v>
      </c>
      <c r="L42" s="221"/>
    </row>
  </sheetData>
  <mergeCells count="43">
    <mergeCell ref="A1:L1"/>
    <mergeCell ref="A3:D5"/>
    <mergeCell ref="E4:G5"/>
    <mergeCell ref="K4:L5"/>
    <mergeCell ref="B6:C6"/>
    <mergeCell ref="J6:J19"/>
    <mergeCell ref="B7:C7"/>
    <mergeCell ref="D7:D16"/>
    <mergeCell ref="B8:C8"/>
    <mergeCell ref="A24:L25"/>
    <mergeCell ref="B9:C9"/>
    <mergeCell ref="A26:E27"/>
    <mergeCell ref="H26:L27"/>
    <mergeCell ref="B10:C10"/>
    <mergeCell ref="B11:C11"/>
    <mergeCell ref="B12:C12"/>
    <mergeCell ref="B13:C13"/>
    <mergeCell ref="B14:C14"/>
    <mergeCell ref="B15:C15"/>
    <mergeCell ref="E17:G17"/>
    <mergeCell ref="B16:C16"/>
    <mergeCell ref="A17:D17"/>
    <mergeCell ref="A18:D18"/>
    <mergeCell ref="E18:G18"/>
    <mergeCell ref="A19:D19"/>
    <mergeCell ref="B39:C39"/>
    <mergeCell ref="H39:J39"/>
    <mergeCell ref="K39:L39"/>
    <mergeCell ref="B42:C42"/>
    <mergeCell ref="H42:J42"/>
    <mergeCell ref="K42:L42"/>
    <mergeCell ref="D39:D42"/>
    <mergeCell ref="A33:E35"/>
    <mergeCell ref="H36:L37"/>
    <mergeCell ref="B38:C38"/>
    <mergeCell ref="H38:J38"/>
    <mergeCell ref="K38:L38"/>
    <mergeCell ref="B40:C40"/>
    <mergeCell ref="H40:J40"/>
    <mergeCell ref="K40:L40"/>
    <mergeCell ref="B41:C41"/>
    <mergeCell ref="H41:J41"/>
    <mergeCell ref="K41:L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sqref="A1:L42"/>
    </sheetView>
  </sheetViews>
  <sheetFormatPr defaultRowHeight="15" x14ac:dyDescent="0.25"/>
  <cols>
    <col min="7" max="7" width="11.85546875" customWidth="1"/>
  </cols>
  <sheetData>
    <row r="1" spans="1:12" ht="45.75" x14ac:dyDescent="0.25">
      <c r="A1" s="195" t="s">
        <v>78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ht="33.75" x14ac:dyDescent="0.2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5" customHeight="1" x14ac:dyDescent="0.25">
      <c r="A3" s="199" t="s">
        <v>1</v>
      </c>
      <c r="B3" s="199"/>
      <c r="C3" s="199"/>
      <c r="D3" s="199"/>
      <c r="E3" s="49"/>
      <c r="F3" s="49"/>
      <c r="G3" s="49"/>
      <c r="H3" s="49"/>
      <c r="I3" s="49"/>
      <c r="J3" s="49"/>
      <c r="K3" s="49"/>
      <c r="L3" s="49"/>
    </row>
    <row r="4" spans="1:12" ht="15" customHeight="1" x14ac:dyDescent="0.25">
      <c r="A4" s="199"/>
      <c r="B4" s="199"/>
      <c r="C4" s="199"/>
      <c r="D4" s="199"/>
      <c r="E4" s="50" t="s">
        <v>2</v>
      </c>
      <c r="F4" s="51"/>
      <c r="G4" s="52"/>
      <c r="H4" s="49"/>
      <c r="I4" s="49"/>
      <c r="J4" s="49"/>
      <c r="K4" s="54" t="s">
        <v>3</v>
      </c>
      <c r="L4" s="54"/>
    </row>
    <row r="5" spans="1:12" ht="15" customHeight="1" x14ac:dyDescent="0.25">
      <c r="A5" s="200"/>
      <c r="B5" s="200"/>
      <c r="C5" s="200"/>
      <c r="D5" s="200"/>
      <c r="E5" s="56"/>
      <c r="F5" s="57"/>
      <c r="G5" s="58"/>
      <c r="H5" s="53"/>
      <c r="I5" s="53"/>
      <c r="J5" s="53"/>
      <c r="K5" s="59"/>
      <c r="L5" s="59"/>
    </row>
    <row r="6" spans="1:12" ht="51" x14ac:dyDescent="0.25">
      <c r="A6" s="60" t="s">
        <v>43</v>
      </c>
      <c r="B6" s="201" t="s">
        <v>5</v>
      </c>
      <c r="C6" s="201"/>
      <c r="D6" s="63" t="s">
        <v>6</v>
      </c>
      <c r="E6" s="63" t="s">
        <v>7</v>
      </c>
      <c r="F6" s="63" t="s">
        <v>8</v>
      </c>
      <c r="G6" s="63" t="s">
        <v>9</v>
      </c>
      <c r="H6" s="63" t="s">
        <v>10</v>
      </c>
      <c r="I6" s="64" t="s">
        <v>47</v>
      </c>
      <c r="J6" s="202"/>
      <c r="K6" s="203" t="s">
        <v>12</v>
      </c>
      <c r="L6" s="203" t="s">
        <v>13</v>
      </c>
    </row>
    <row r="7" spans="1:12" ht="29.25" x14ac:dyDescent="0.25">
      <c r="A7" s="67" t="s">
        <v>517</v>
      </c>
      <c r="B7" s="68">
        <v>0</v>
      </c>
      <c r="C7" s="69"/>
      <c r="D7" s="70" t="s">
        <v>14</v>
      </c>
      <c r="E7" s="71">
        <f>((([1]DELTA!AF7*'[1]MARK UP FOR RETAIL'!$D$11)*'[1]MARK UP FOR RETAIL'!$D$9)*'[1]MARK UP FOR RETAIL'!$D$5)+'[1]MARK UP FOR RETAIL'!$G$5</f>
        <v>547.55999999999995</v>
      </c>
      <c r="F7" s="71">
        <f>((([1]DELTA!AG7*'[1]MARK UP FOR RETAIL'!$D$11)*'[1]MARK UP FOR RETAIL'!$D$9)*'[1]MARK UP FOR RETAIL'!$D$5)+'[1]MARK UP FOR RETAIL'!$G$5</f>
        <v>741.96</v>
      </c>
      <c r="G7" s="71">
        <f>((([1]DELTA!AH7*'[1]MARK UP FOR RETAIL'!$D$11)*'[1]MARK UP FOR RETAIL'!$D$9)*'[1]MARK UP FOR RETAIL'!$D$5)+'[1]MARK UP FOR RETAIL'!$G$5</f>
        <v>824.58</v>
      </c>
      <c r="H7" s="71">
        <f>(([1]DELTA!AI7*'[1]MARK UP FOR RETAIL'!$D$10)*'[1]MARK UP FOR RETAIL'!$D$11)*'[1]MARK UP FOR RETAIL'!$D$7</f>
        <v>102.06</v>
      </c>
      <c r="I7" s="71">
        <f>([1]DELTA!AJ7*'[1]MARK UP FOR RETAIL'!$D$11)*'[1]MARK UP FOR RETAIL'!$D$5</f>
        <v>116.64</v>
      </c>
      <c r="J7" s="204"/>
      <c r="K7" s="73">
        <f>([1]DELTA!AL7*'[1]MARK UP FOR RETAIL'!$D$11)*'[1]MARK UP FOR RETAIL'!$D$5</f>
        <v>265.68</v>
      </c>
      <c r="L7" s="73">
        <f>([1]DELTA!AM7*'[1]MARK UP FOR RETAIL'!$D$11)*'[1]MARK UP FOR RETAIL'!$D$5</f>
        <v>293.22000000000003</v>
      </c>
    </row>
    <row r="8" spans="1:12" ht="15.75" x14ac:dyDescent="0.25">
      <c r="A8" s="67" t="s">
        <v>66</v>
      </c>
      <c r="B8" s="68">
        <v>1</v>
      </c>
      <c r="C8" s="69"/>
      <c r="D8" s="74"/>
      <c r="E8" s="71">
        <f>((([1]DELTA!AF8*'[1]MARK UP FOR RETAIL'!$D$11)*'[1]MARK UP FOR RETAIL'!$D$9)*'[1]MARK UP FOR RETAIL'!$D$5)+'[1]MARK UP FOR RETAIL'!$G$5</f>
        <v>594.54</v>
      </c>
      <c r="F8" s="71">
        <f>((([1]DELTA!AG8*'[1]MARK UP FOR RETAIL'!$D$11)*'[1]MARK UP FOR RETAIL'!$D$9)*'[1]MARK UP FOR RETAIL'!$D$5)+'[1]MARK UP FOR RETAIL'!$G$5</f>
        <v>806.7600000000001</v>
      </c>
      <c r="G8" s="71">
        <f>((([1]DELTA!AH8*'[1]MARK UP FOR RETAIL'!$D$11)*'[1]MARK UP FOR RETAIL'!$D$9)*'[1]MARK UP FOR RETAIL'!$D$5)+'[1]MARK UP FOR RETAIL'!$G$5</f>
        <v>967.14</v>
      </c>
      <c r="H8" s="71">
        <f>(([1]DELTA!AI8*'[1]MARK UP FOR RETAIL'!$D$10)*'[1]MARK UP FOR RETAIL'!$D$11)*'[1]MARK UP FOR RETAIL'!$D$7</f>
        <v>124.74</v>
      </c>
      <c r="I8" s="71">
        <f>([1]DELTA!AJ8*'[1]MARK UP FOR RETAIL'!$D$11)*'[1]MARK UP FOR RETAIL'!$D$5</f>
        <v>265.68</v>
      </c>
      <c r="J8" s="204"/>
      <c r="K8" s="73">
        <f>([1]DELTA!AL8*'[1]MARK UP FOR RETAIL'!$D$11)*'[1]MARK UP FOR RETAIL'!$D$5</f>
        <v>302.94000000000005</v>
      </c>
      <c r="L8" s="73">
        <f>([1]DELTA!AM8*'[1]MARK UP FOR RETAIL'!$D$11)*'[1]MARK UP FOR RETAIL'!$D$5</f>
        <v>340.20000000000005</v>
      </c>
    </row>
    <row r="9" spans="1:12" ht="15.75" x14ac:dyDescent="0.25">
      <c r="A9" s="67" t="s">
        <v>67</v>
      </c>
      <c r="B9" s="68">
        <v>1</v>
      </c>
      <c r="C9" s="69"/>
      <c r="D9" s="74"/>
      <c r="E9" s="71">
        <f>((([1]DELTA!AF9*'[1]MARK UP FOR RETAIL'!$D$11)*'[1]MARK UP FOR RETAIL'!$D$9)*'[1]MARK UP FOR RETAIL'!$D$5)+'[1]MARK UP FOR RETAIL'!$G$5</f>
        <v>649.62</v>
      </c>
      <c r="F9" s="71">
        <f>((([1]DELTA!AG9*'[1]MARK UP FOR RETAIL'!$D$11)*'[1]MARK UP FOR RETAIL'!$D$9)*'[1]MARK UP FOR RETAIL'!$D$5)+'[1]MARK UP FOR RETAIL'!$G$5</f>
        <v>868.31999999999994</v>
      </c>
      <c r="G9" s="71">
        <f>((([1]DELTA!AH9*'[1]MARK UP FOR RETAIL'!$D$11)*'[1]MARK UP FOR RETAIL'!$D$9)*'[1]MARK UP FOR RETAIL'!$D$5)+'[1]MARK UP FOR RETAIL'!$G$5</f>
        <v>1121.04</v>
      </c>
      <c r="H9" s="71">
        <f>(([1]DELTA!AI9*'[1]MARK UP FOR RETAIL'!$D$10)*'[1]MARK UP FOR RETAIL'!$D$11)*'[1]MARK UP FOR RETAIL'!$D$7</f>
        <v>144.18</v>
      </c>
      <c r="I9" s="71">
        <f>([1]DELTA!AJ9*'[1]MARK UP FOR RETAIL'!$D$11)*'[1]MARK UP FOR RETAIL'!$D$5</f>
        <v>330.48</v>
      </c>
      <c r="J9" s="204"/>
      <c r="K9" s="73">
        <f>([1]DELTA!AL9*'[1]MARK UP FOR RETAIL'!$D$11)*'[1]MARK UP FOR RETAIL'!$D$5</f>
        <v>345.06</v>
      </c>
      <c r="L9" s="73">
        <f>([1]DELTA!AM9*'[1]MARK UP FOR RETAIL'!$D$11)*'[1]MARK UP FOR RETAIL'!$D$5</f>
        <v>383.94</v>
      </c>
    </row>
    <row r="10" spans="1:12" ht="15.75" x14ac:dyDescent="0.25">
      <c r="A10" s="67" t="s">
        <v>68</v>
      </c>
      <c r="B10" s="68">
        <v>1</v>
      </c>
      <c r="C10" s="69"/>
      <c r="D10" s="74"/>
      <c r="E10" s="71">
        <f>((([1]DELTA!AF10*'[1]MARK UP FOR RETAIL'!$D$11)*'[1]MARK UP FOR RETAIL'!$D$9)*'[1]MARK UP FOR RETAIL'!$D$5)+'[1]MARK UP FOR RETAIL'!$G$5</f>
        <v>732.24</v>
      </c>
      <c r="F10" s="71">
        <f>((([1]DELTA!AG10*'[1]MARK UP FOR RETAIL'!$D$11)*'[1]MARK UP FOR RETAIL'!$D$9)*'[1]MARK UP FOR RETAIL'!$D$5)+'[1]MARK UP FOR RETAIL'!$G$5</f>
        <v>962.28</v>
      </c>
      <c r="G10" s="71">
        <f>((([1]DELTA!AH10*'[1]MARK UP FOR RETAIL'!$D$11)*'[1]MARK UP FOR RETAIL'!$D$9)*'[1]MARK UP FOR RETAIL'!$D$5)+'[1]MARK UP FOR RETAIL'!$G$5</f>
        <v>1283.04</v>
      </c>
      <c r="H10" s="71">
        <f>(([1]DELTA!AI10*'[1]MARK UP FOR RETAIL'!$D$10)*'[1]MARK UP FOR RETAIL'!$D$11)*'[1]MARK UP FOR RETAIL'!$D$7</f>
        <v>160.38</v>
      </c>
      <c r="I10" s="71">
        <f>([1]DELTA!AJ10*'[1]MARK UP FOR RETAIL'!$D$11)*'[1]MARK UP FOR RETAIL'!$D$5</f>
        <v>393.65999999999997</v>
      </c>
      <c r="J10" s="204"/>
      <c r="K10" s="73">
        <f>([1]DELTA!AL10*'[1]MARK UP FOR RETAIL'!$D$11)*'[1]MARK UP FOR RETAIL'!$D$5</f>
        <v>400.14</v>
      </c>
      <c r="L10" s="73">
        <f>([1]DELTA!AM10*'[1]MARK UP FOR RETAIL'!$D$11)*'[1]MARK UP FOR RETAIL'!$D$5</f>
        <v>447.12</v>
      </c>
    </row>
    <row r="11" spans="1:12" ht="15.75" x14ac:dyDescent="0.25">
      <c r="A11" s="67" t="s">
        <v>69</v>
      </c>
      <c r="B11" s="68">
        <v>2</v>
      </c>
      <c r="C11" s="69"/>
      <c r="D11" s="74"/>
      <c r="E11" s="71">
        <f>((([1]DELTA!AF11*'[1]MARK UP FOR RETAIL'!$D$11)*'[1]MARK UP FOR RETAIL'!$D$9)*'[1]MARK UP FOR RETAIL'!$D$5)+'[1]MARK UP FOR RETAIL'!$G$5</f>
        <v>902.34</v>
      </c>
      <c r="F11" s="71">
        <f>((([1]DELTA!AG11*'[1]MARK UP FOR RETAIL'!$D$11)*'[1]MARK UP FOR RETAIL'!$D$9)*'[1]MARK UP FOR RETAIL'!$D$5)+'[1]MARK UP FOR RETAIL'!$G$5</f>
        <v>1163.1600000000001</v>
      </c>
      <c r="G11" s="71">
        <f>((([1]DELTA!AH11*'[1]MARK UP FOR RETAIL'!$D$11)*'[1]MARK UP FOR RETAIL'!$D$9)*'[1]MARK UP FOR RETAIL'!$D$5)+'[1]MARK UP FOR RETAIL'!$G$5</f>
        <v>1492.0200000000002</v>
      </c>
      <c r="H11" s="71">
        <f>(([1]DELTA!AI11*'[1]MARK UP FOR RETAIL'!$D$10)*'[1]MARK UP FOR RETAIL'!$D$11)*'[1]MARK UP FOR RETAIL'!$D$7</f>
        <v>176.57999999999998</v>
      </c>
      <c r="I11" s="71">
        <f>([1]DELTA!AJ11*'[1]MARK UP FOR RETAIL'!$D$11)*'[1]MARK UP FOR RETAIL'!$D$5</f>
        <v>456.84</v>
      </c>
      <c r="J11" s="204"/>
      <c r="K11" s="73">
        <f>([1]DELTA!AL11*'[1]MARK UP FOR RETAIL'!$D$11)*'[1]MARK UP FOR RETAIL'!$D$5</f>
        <v>575.1</v>
      </c>
      <c r="L11" s="73">
        <f>([1]DELTA!AM11*'[1]MARK UP FOR RETAIL'!$D$11)*'[1]MARK UP FOR RETAIL'!$D$5</f>
        <v>474.65999999999997</v>
      </c>
    </row>
    <row r="12" spans="1:12" ht="15.75" x14ac:dyDescent="0.25">
      <c r="A12" s="67" t="s">
        <v>70</v>
      </c>
      <c r="B12" s="68">
        <v>2</v>
      </c>
      <c r="C12" s="69"/>
      <c r="D12" s="74"/>
      <c r="E12" s="71">
        <f>((([1]DELTA!AF12*'[1]MARK UP FOR RETAIL'!$D$11)*'[1]MARK UP FOR RETAIL'!$D$9)*'[1]MARK UP FOR RETAIL'!$D$5)+'[1]MARK UP FOR RETAIL'!$G$5</f>
        <v>1046.52</v>
      </c>
      <c r="F12" s="71">
        <f>((([1]DELTA!AG12*'[1]MARK UP FOR RETAIL'!$D$11)*'[1]MARK UP FOR RETAIL'!$D$9)*'[1]MARK UP FOR RETAIL'!$D$5)+'[1]MARK UP FOR RETAIL'!$G$5</f>
        <v>1354.32</v>
      </c>
      <c r="G12" s="71">
        <f>((([1]DELTA!AH12*'[1]MARK UP FOR RETAIL'!$D$11)*'[1]MARK UP FOR RETAIL'!$D$9)*'[1]MARK UP FOR RETAIL'!$D$5)+'[1]MARK UP FOR RETAIL'!$G$5</f>
        <v>1688.04</v>
      </c>
      <c r="H12" s="71">
        <f>(([1]DELTA!AI12*'[1]MARK UP FOR RETAIL'!$D$10)*'[1]MARK UP FOR RETAIL'!$D$11)*'[1]MARK UP FOR RETAIL'!$D$7</f>
        <v>191.16</v>
      </c>
      <c r="I12" s="71">
        <f>([1]DELTA!AJ12*'[1]MARK UP FOR RETAIL'!$D$11)*'[1]MARK UP FOR RETAIL'!$D$5</f>
        <v>521.64</v>
      </c>
      <c r="J12" s="204"/>
      <c r="K12" s="73">
        <f>([1]DELTA!AL12*'[1]MARK UP FOR RETAIL'!$D$11)*'[1]MARK UP FOR RETAIL'!$D$5</f>
        <v>714.42</v>
      </c>
      <c r="L12" s="73">
        <f>([1]DELTA!AM12*'[1]MARK UP FOR RETAIL'!$D$11)*'[1]MARK UP FOR RETAIL'!$D$5</f>
        <v>792.18</v>
      </c>
    </row>
    <row r="13" spans="1:12" ht="15.75" x14ac:dyDescent="0.25">
      <c r="A13" s="67" t="s">
        <v>71</v>
      </c>
      <c r="B13" s="68">
        <v>3</v>
      </c>
      <c r="C13" s="69"/>
      <c r="D13" s="74"/>
      <c r="E13" s="71">
        <f>((([1]DELTA!AF13*'[1]MARK UP FOR RETAIL'!$D$11)*'[1]MARK UP FOR RETAIL'!$D$9)*'[1]MARK UP FOR RETAIL'!$D$5)+'[1]MARK UP FOR RETAIL'!$G$5</f>
        <v>1179.3600000000001</v>
      </c>
      <c r="F13" s="71">
        <f>((([1]DELTA!AG13*'[1]MARK UP FOR RETAIL'!$D$11)*'[1]MARK UP FOR RETAIL'!$D$9)*'[1]MARK UP FOR RETAIL'!$D$5)+'[1]MARK UP FOR RETAIL'!$G$5</f>
        <v>1550.34</v>
      </c>
      <c r="G13" s="71">
        <f>((([1]DELTA!AH13*'[1]MARK UP FOR RETAIL'!$D$11)*'[1]MARK UP FOR RETAIL'!$D$9)*'[1]MARK UP FOR RETAIL'!$D$5)+'[1]MARK UP FOR RETAIL'!$G$5</f>
        <v>1922.94</v>
      </c>
      <c r="H13" s="71">
        <f>(([1]DELTA!AI13*'[1]MARK UP FOR RETAIL'!$D$10)*'[1]MARK UP FOR RETAIL'!$D$11)*'[1]MARK UP FOR RETAIL'!$D$7</f>
        <v>207.36</v>
      </c>
      <c r="I13" s="71">
        <f>([1]DELTA!AJ13*'[1]MARK UP FOR RETAIL'!$D$11)*'[1]MARK UP FOR RETAIL'!$D$5</f>
        <v>586.44000000000005</v>
      </c>
      <c r="J13" s="204"/>
      <c r="K13" s="73">
        <f>([1]DELTA!AL13*'[1]MARK UP FOR RETAIL'!$D$11)*'[1]MARK UP FOR RETAIL'!$D$5</f>
        <v>839.16000000000008</v>
      </c>
      <c r="L13" s="73">
        <f>([1]DELTA!AM13*'[1]MARK UP FOR RETAIL'!$D$11)*'[1]MARK UP FOR RETAIL'!$D$5</f>
        <v>934.74</v>
      </c>
    </row>
    <row r="14" spans="1:12" ht="15.75" x14ac:dyDescent="0.25">
      <c r="A14" s="67" t="s">
        <v>72</v>
      </c>
      <c r="B14" s="68">
        <v>3</v>
      </c>
      <c r="C14" s="69"/>
      <c r="D14" s="74"/>
      <c r="E14" s="71">
        <f>((([1]DELTA!AF14*'[1]MARK UP FOR RETAIL'!$D$11)*'[1]MARK UP FOR RETAIL'!$D$9)*'[1]MARK UP FOR RETAIL'!$D$5)+'[1]MARK UP FOR RETAIL'!$G$5</f>
        <v>1360.8000000000002</v>
      </c>
      <c r="F14" s="71">
        <f>((([1]DELTA!AG14*'[1]MARK UP FOR RETAIL'!$D$11)*'[1]MARK UP FOR RETAIL'!$D$9)*'[1]MARK UP FOR RETAIL'!$D$5)+'[1]MARK UP FOR RETAIL'!$G$5</f>
        <v>1632.96</v>
      </c>
      <c r="G14" s="71">
        <f>((([1]DELTA!AH14*'[1]MARK UP FOR RETAIL'!$D$11)*'[1]MARK UP FOR RETAIL'!$D$9)*'[1]MARK UP FOR RETAIL'!$D$5)+'[1]MARK UP FOR RETAIL'!$G$5</f>
        <v>2165.94</v>
      </c>
      <c r="H14" s="71">
        <f>(([1]DELTA!AI14*'[1]MARK UP FOR RETAIL'!$D$10)*'[1]MARK UP FOR RETAIL'!$D$11)*'[1]MARK UP FOR RETAIL'!$D$7</f>
        <v>228.42</v>
      </c>
      <c r="I14" s="71">
        <f>([1]DELTA!AJ14*'[1]MARK UP FOR RETAIL'!$D$11)*'[1]MARK UP FOR RETAIL'!$D$5</f>
        <v>648</v>
      </c>
      <c r="J14" s="204"/>
      <c r="K14" s="73">
        <f>([1]DELTA!AL14*'[1]MARK UP FOR RETAIL'!$D$11)*'[1]MARK UP FOR RETAIL'!$D$5</f>
        <v>994.68</v>
      </c>
      <c r="L14" s="73">
        <f>([1]DELTA!AM14*'[1]MARK UP FOR RETAIL'!$D$11)*'[1]MARK UP FOR RETAIL'!$D$5</f>
        <v>1103.22</v>
      </c>
    </row>
    <row r="15" spans="1:12" ht="15.75" x14ac:dyDescent="0.25">
      <c r="A15" s="67" t="s">
        <v>73</v>
      </c>
      <c r="B15" s="68">
        <v>4</v>
      </c>
      <c r="C15" s="69"/>
      <c r="D15" s="74"/>
      <c r="E15" s="71">
        <f>((([1]DELTA!AF15*'[1]MARK UP FOR RETAIL'!$D$11)*'[1]MARK UP FOR RETAIL'!$D$9)*'[1]MARK UP FOR RETAIL'!$D$5)+'[1]MARK UP FOR RETAIL'!$G$5</f>
        <v>1561.68</v>
      </c>
      <c r="F15" s="71">
        <f>((([1]DELTA!AG15*'[1]MARK UP FOR RETAIL'!$D$11)*'[1]MARK UP FOR RETAIL'!$D$9)*'[1]MARK UP FOR RETAIL'!$D$5)+'[1]MARK UP FOR RETAIL'!$G$5</f>
        <v>2016.9</v>
      </c>
      <c r="G15" s="71">
        <f>((([1]DELTA!AH15*'[1]MARK UP FOR RETAIL'!$D$11)*'[1]MARK UP FOR RETAIL'!$D$9)*'[1]MARK UP FOR RETAIL'!$D$5)+'[1]MARK UP FOR RETAIL'!$G$5</f>
        <v>2476.98</v>
      </c>
      <c r="H15" s="71">
        <f>(([1]DELTA!AI15*'[1]MARK UP FOR RETAIL'!$D$10)*'[1]MARK UP FOR RETAIL'!$D$11)*'[1]MARK UP FOR RETAIL'!$D$7</f>
        <v>241.38</v>
      </c>
      <c r="I15" s="71">
        <f>([1]DELTA!AJ15*'[1]MARK UP FOR RETAIL'!$D$11)*'[1]MARK UP FOR RETAIL'!$D$5</f>
        <v>712.80000000000007</v>
      </c>
      <c r="J15" s="204"/>
      <c r="K15" s="73">
        <f>([1]DELTA!AL15*'[1]MARK UP FOR RETAIL'!$D$11)*'[1]MARK UP FOR RETAIL'!$D$5</f>
        <v>1184.22</v>
      </c>
      <c r="L15" s="73">
        <f>([1]DELTA!AM15*'[1]MARK UP FOR RETAIL'!$D$11)*'[1]MARK UP FOR RETAIL'!$D$5</f>
        <v>1317.06</v>
      </c>
    </row>
    <row r="16" spans="1:12" ht="15.75" x14ac:dyDescent="0.25">
      <c r="A16" s="75" t="s">
        <v>74</v>
      </c>
      <c r="B16" s="157">
        <v>4</v>
      </c>
      <c r="C16" s="158"/>
      <c r="D16" s="74"/>
      <c r="E16" s="71">
        <f>((([1]DELTA!AF16*'[1]MARK UP FOR RETAIL'!$D$11)*'[1]MARK UP FOR RETAIL'!$D$9)*'[1]MARK UP FOR RETAIL'!$D$5)+'[1]MARK UP FOR RETAIL'!$G$5</f>
        <v>1759.3200000000002</v>
      </c>
      <c r="F16" s="71">
        <f>((([1]DELTA!AG16*'[1]MARK UP FOR RETAIL'!$D$11)*'[1]MARK UP FOR RETAIL'!$D$9)*'[1]MARK UP FOR RETAIL'!$D$5)+'[1]MARK UP FOR RETAIL'!$G$5</f>
        <v>2251.8000000000002</v>
      </c>
      <c r="G16" s="71">
        <f>((([1]DELTA!AH16*'[1]MARK UP FOR RETAIL'!$D$11)*'[1]MARK UP FOR RETAIL'!$D$9)*'[1]MARK UP FOR RETAIL'!$D$5)+'[1]MARK UP FOR RETAIL'!$G$5</f>
        <v>2765.34</v>
      </c>
      <c r="H16" s="71">
        <f>(([1]DELTA!AI16*'[1]MARK UP FOR RETAIL'!$D$10)*'[1]MARK UP FOR RETAIL'!$D$11)*'[1]MARK UP FOR RETAIL'!$D$7</f>
        <v>257.58</v>
      </c>
      <c r="I16" s="71">
        <f>([1]DELTA!AJ16*'[1]MARK UP FOR RETAIL'!$D$11)*'[1]MARK UP FOR RETAIL'!$D$5</f>
        <v>777.6</v>
      </c>
      <c r="J16" s="204"/>
      <c r="K16" s="73">
        <f>([1]DELTA!AL16*'[1]MARK UP FOR RETAIL'!$D$11)*'[1]MARK UP FOR RETAIL'!$D$5</f>
        <v>1370.52</v>
      </c>
      <c r="L16" s="73">
        <f>([1]DELTA!AM16*'[1]MARK UP FOR RETAIL'!$D$11)*'[1]MARK UP FOR RETAIL'!$D$5</f>
        <v>1524.42</v>
      </c>
    </row>
    <row r="17" spans="1:12" ht="15.75" x14ac:dyDescent="0.25">
      <c r="A17" s="77" t="s">
        <v>24</v>
      </c>
      <c r="B17" s="78"/>
      <c r="C17" s="78"/>
      <c r="D17" s="79"/>
      <c r="E17" s="80">
        <f>((([1]DELTA!AF17*'[1]MARK UP FOR RETAIL'!$D$11)*'[1]MARK UP FOR RETAIL'!$D$9)*'[1]MARK UP FOR RETAIL'!$D$5)</f>
        <v>152.28</v>
      </c>
      <c r="F17" s="81"/>
      <c r="G17" s="82"/>
      <c r="H17" s="71">
        <f>(([1]DELTA!AI17*'[1]MARK UP FOR RETAIL'!$D$10)*'[1]MARK UP FOR RETAIL'!$D$11)*'[1]MARK UP FOR RETAIL'!$D$7</f>
        <v>30.780000000000005</v>
      </c>
      <c r="I17" s="71" t="s">
        <v>25</v>
      </c>
      <c r="J17" s="204"/>
      <c r="K17" s="73">
        <f>([1]DELTA!AL17*'[1]MARK UP FOR RETAIL'!$D$11)*'[1]MARK UP FOR RETAIL'!$D$5</f>
        <v>74.52</v>
      </c>
      <c r="L17" s="73">
        <f>([1]DELTA!AM17*'[1]MARK UP FOR RETAIL'!$D$11)*'[1]MARK UP FOR RETAIL'!$D$5</f>
        <v>81</v>
      </c>
    </row>
    <row r="18" spans="1:12" ht="15.75" x14ac:dyDescent="0.25">
      <c r="A18" s="77" t="s">
        <v>26</v>
      </c>
      <c r="B18" s="78"/>
      <c r="C18" s="78"/>
      <c r="D18" s="79"/>
      <c r="E18" s="80">
        <f>((([1]DELTA!AF18*'[1]MARK UP FOR RETAIL'!$D$10)*'[1]MARK UP FOR RETAIL'!$D$11)*'[1]MARK UP FOR RETAIL'!$D$7)</f>
        <v>30.780000000000005</v>
      </c>
      <c r="F18" s="81"/>
      <c r="G18" s="82"/>
      <c r="H18" s="71" t="s">
        <v>25</v>
      </c>
      <c r="I18" s="71" t="s">
        <v>25</v>
      </c>
      <c r="J18" s="204"/>
      <c r="K18" s="73">
        <f>([1]DELTA!AL18*'[1]MARK UP FOR RETAIL'!$D$11)*'[1]MARK UP FOR RETAIL'!$D$5</f>
        <v>22.680000000000003</v>
      </c>
      <c r="L18" s="73">
        <f>([1]DELTA!AM18*'[1]MARK UP FOR RETAIL'!$D$11)*'[1]MARK UP FOR RETAIL'!$D$5</f>
        <v>24.3</v>
      </c>
    </row>
    <row r="19" spans="1:12" ht="15.75" x14ac:dyDescent="0.25">
      <c r="A19" s="83" t="s">
        <v>27</v>
      </c>
      <c r="B19" s="84"/>
      <c r="C19" s="84"/>
      <c r="D19" s="85"/>
      <c r="E19" s="86">
        <f>((([1]DELTA!AF19*'[1]MARK UP FOR RETAIL'!$D$11)*'[1]MARK UP FOR RETAIL'!$D$9)*'[1]MARK UP FOR RETAIL'!$D$5)</f>
        <v>-53.460000000000008</v>
      </c>
      <c r="F19" s="86">
        <f>((([1]DELTA!AG19*'[1]MARK UP FOR RETAIL'!$D$11)*'[1]MARK UP FOR RETAIL'!$D$9)*'[1]MARK UP FOR RETAIL'!$D$5)</f>
        <v>-85.86</v>
      </c>
      <c r="G19" s="86">
        <f>((([1]DELTA!AH19*'[1]MARK UP FOR RETAIL'!$D$11)*'[1]MARK UP FOR RETAIL'!$D$9)*'[1]MARK UP FOR RETAIL'!$D$5)</f>
        <v>-113.4</v>
      </c>
      <c r="H19" s="86">
        <f>(([1]DELTA!AI19*'[1]MARK UP FOR RETAIL'!$D$10)*'[1]MARK UP FOR RETAIL'!$D$11)*'[1]MARK UP FOR RETAIL'!$D$7</f>
        <v>-17.82</v>
      </c>
      <c r="I19" s="87"/>
      <c r="J19" s="205"/>
      <c r="K19" s="86">
        <f>([1]DELTA!AL19*'[1]MARK UP FOR RETAIL'!$D$11)*'[1]MARK UP FOR RETAIL'!$D$5</f>
        <v>-59.940000000000005</v>
      </c>
      <c r="L19" s="86">
        <f>([1]DELTA!AM19*'[1]MARK UP FOR RETAIL'!$D$11)*'[1]MARK UP FOR RETAIL'!$D$5</f>
        <v>-66.42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customHeight="1" x14ac:dyDescent="0.25">
      <c r="A24" s="206" t="s">
        <v>79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7"/>
      <c r="L24" s="208"/>
    </row>
    <row r="25" spans="1:12" ht="15" customHeight="1" x14ac:dyDescent="0.25">
      <c r="A25" s="209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1"/>
    </row>
    <row r="26" spans="1:12" ht="20.25" x14ac:dyDescent="0.25">
      <c r="A26" s="103" t="s">
        <v>29</v>
      </c>
      <c r="B26" s="104"/>
      <c r="C26" s="104"/>
      <c r="D26" s="104"/>
      <c r="E26" s="104"/>
      <c r="F26" s="99"/>
      <c r="G26" s="100"/>
      <c r="H26" s="101" t="s">
        <v>30</v>
      </c>
      <c r="I26" s="101"/>
      <c r="J26" s="101"/>
      <c r="K26" s="101"/>
      <c r="L26" s="102"/>
    </row>
    <row r="27" spans="1:12" ht="20.25" x14ac:dyDescent="0.25">
      <c r="A27" s="103"/>
      <c r="B27" s="104"/>
      <c r="C27" s="104"/>
      <c r="D27" s="104"/>
      <c r="E27" s="104"/>
      <c r="F27" s="99"/>
      <c r="G27" s="105"/>
      <c r="H27" s="106"/>
      <c r="I27" s="106"/>
      <c r="J27" s="106"/>
      <c r="K27" s="106"/>
      <c r="L27" s="107"/>
    </row>
    <row r="28" spans="1:12" ht="15.75" x14ac:dyDescent="0.25">
      <c r="A28" s="108" t="s">
        <v>31</v>
      </c>
      <c r="B28" s="109"/>
      <c r="C28" s="109"/>
      <c r="D28" s="110"/>
      <c r="E28" s="110"/>
      <c r="F28" s="110"/>
      <c r="G28" s="111"/>
      <c r="H28" s="111" t="s">
        <v>32</v>
      </c>
      <c r="I28" s="112"/>
      <c r="J28" s="112"/>
      <c r="K28" s="112"/>
      <c r="L28" s="113"/>
    </row>
    <row r="29" spans="1:12" ht="15.75" x14ac:dyDescent="0.25">
      <c r="A29" s="108" t="s">
        <v>33</v>
      </c>
      <c r="B29" s="109"/>
      <c r="C29" s="109"/>
      <c r="D29" s="110"/>
      <c r="E29" s="110"/>
      <c r="F29" s="110"/>
      <c r="G29" s="111"/>
      <c r="H29" s="111" t="s">
        <v>76</v>
      </c>
      <c r="I29" s="112"/>
      <c r="J29" s="112"/>
      <c r="K29" s="112"/>
      <c r="L29" s="113"/>
    </row>
    <row r="30" spans="1:12" ht="15.75" x14ac:dyDescent="0.25">
      <c r="A30" s="108" t="s">
        <v>35</v>
      </c>
      <c r="B30" s="109"/>
      <c r="C30" s="109"/>
      <c r="D30" s="110"/>
      <c r="E30" s="110"/>
      <c r="F30" s="110"/>
      <c r="G30" s="111"/>
      <c r="H30" s="111" t="s">
        <v>36</v>
      </c>
      <c r="I30" s="112"/>
      <c r="J30" s="112"/>
      <c r="K30" s="112"/>
      <c r="L30" s="113"/>
    </row>
    <row r="31" spans="1:12" ht="15.75" x14ac:dyDescent="0.25">
      <c r="A31" s="108" t="s">
        <v>37</v>
      </c>
      <c r="B31" s="109"/>
      <c r="C31" s="109"/>
      <c r="D31" s="110"/>
      <c r="E31" s="110"/>
      <c r="F31" s="110"/>
      <c r="G31" s="111"/>
      <c r="H31" s="111" t="s">
        <v>38</v>
      </c>
      <c r="I31" s="112"/>
      <c r="J31" s="112"/>
      <c r="K31" s="112"/>
      <c r="L31" s="113"/>
    </row>
    <row r="32" spans="1:12" ht="15.75" x14ac:dyDescent="0.25">
      <c r="A32" s="108"/>
      <c r="B32" s="109"/>
      <c r="C32" s="109"/>
      <c r="D32" s="110"/>
      <c r="E32" s="110"/>
      <c r="F32" s="110"/>
      <c r="G32" s="111"/>
      <c r="H32" s="111" t="s">
        <v>39</v>
      </c>
      <c r="I32" s="112"/>
      <c r="J32" s="112"/>
      <c r="K32" s="112"/>
      <c r="L32" s="113"/>
    </row>
    <row r="33" spans="1:12" ht="15.75" x14ac:dyDescent="0.25">
      <c r="A33" s="114"/>
      <c r="B33" s="115"/>
      <c r="C33" s="115"/>
      <c r="D33" s="115"/>
      <c r="E33" s="115"/>
      <c r="F33" s="110"/>
      <c r="G33" s="111"/>
      <c r="H33" s="111" t="s">
        <v>40</v>
      </c>
      <c r="I33" s="112"/>
      <c r="J33" s="112"/>
      <c r="K33" s="112"/>
      <c r="L33" s="113"/>
    </row>
    <row r="34" spans="1:12" ht="15.75" x14ac:dyDescent="0.25">
      <c r="A34" s="114"/>
      <c r="B34" s="115"/>
      <c r="C34" s="115"/>
      <c r="D34" s="115"/>
      <c r="E34" s="115"/>
      <c r="F34" s="110"/>
      <c r="G34" s="111"/>
      <c r="H34" s="111" t="s">
        <v>41</v>
      </c>
      <c r="I34" s="112"/>
      <c r="J34" s="112"/>
      <c r="K34" s="112"/>
      <c r="L34" s="113"/>
    </row>
    <row r="35" spans="1:12" ht="15" customHeight="1" thickBot="1" x14ac:dyDescent="0.3">
      <c r="A35" s="114"/>
      <c r="B35" s="115"/>
      <c r="C35" s="115"/>
      <c r="D35" s="115"/>
      <c r="E35" s="115"/>
      <c r="F35" s="110"/>
      <c r="G35" s="110"/>
      <c r="H35" s="110"/>
      <c r="I35" s="110"/>
      <c r="J35" s="110"/>
      <c r="K35" s="110"/>
      <c r="L35" s="116"/>
    </row>
    <row r="36" spans="1:12" ht="20.25" x14ac:dyDescent="0.3">
      <c r="A36" s="117"/>
      <c r="B36" s="109"/>
      <c r="C36" s="109"/>
      <c r="D36" s="110"/>
      <c r="E36" s="110"/>
      <c r="F36" s="110"/>
      <c r="G36" s="118"/>
      <c r="H36" s="222" t="s">
        <v>42</v>
      </c>
      <c r="I36" s="120"/>
      <c r="J36" s="120"/>
      <c r="K36" s="120"/>
      <c r="L36" s="121"/>
    </row>
    <row r="37" spans="1:12" ht="21" thickBot="1" x14ac:dyDescent="0.3">
      <c r="A37" s="122"/>
      <c r="B37" s="109"/>
      <c r="C37" s="109"/>
      <c r="D37" s="110"/>
      <c r="E37" s="110"/>
      <c r="F37" s="110"/>
      <c r="G37" s="118"/>
      <c r="H37" s="162"/>
      <c r="I37" s="163"/>
      <c r="J37" s="163"/>
      <c r="K37" s="163"/>
      <c r="L37" s="164"/>
    </row>
    <row r="38" spans="1:12" ht="51" x14ac:dyDescent="0.25">
      <c r="A38" s="126" t="s">
        <v>43</v>
      </c>
      <c r="B38" s="127" t="s">
        <v>5</v>
      </c>
      <c r="C38" s="128"/>
      <c r="D38" s="129" t="s">
        <v>6</v>
      </c>
      <c r="E38" s="129" t="s">
        <v>7</v>
      </c>
      <c r="F38" s="130" t="s">
        <v>8</v>
      </c>
      <c r="G38" s="131"/>
      <c r="H38" s="215" t="s">
        <v>12</v>
      </c>
      <c r="I38" s="216"/>
      <c r="J38" s="216"/>
      <c r="K38" s="216" t="s">
        <v>13</v>
      </c>
      <c r="L38" s="217"/>
    </row>
    <row r="39" spans="1:12" ht="15.75" x14ac:dyDescent="0.25">
      <c r="A39" s="137" t="s">
        <v>66</v>
      </c>
      <c r="B39" s="218">
        <v>1</v>
      </c>
      <c r="C39" s="218"/>
      <c r="D39" s="168" t="s">
        <v>44</v>
      </c>
      <c r="E39" s="71">
        <f>((([1]DELTA!AF39*'[1]MARK UP FOR RETAIL'!$D$14)*'[1]MARK UP FOR RETAIL'!$D$11)*'[1]MARK UP FOR RETAIL'!$D$5)+'[1]MARK UP FOR RETAIL'!$G$5</f>
        <v>882.90000000000009</v>
      </c>
      <c r="F39" s="138">
        <f>((([1]DELTA!AG39*'[1]MARK UP FOR RETAIL'!$D$14)*'[1]MARK UP FOR RETAIL'!$D$11)*'[1]MARK UP FOR RETAIL'!$D$5)+'[1]MARK UP FOR RETAIL'!$G$5</f>
        <v>1095.1199999999999</v>
      </c>
      <c r="G39" s="139"/>
      <c r="H39" s="169">
        <f>(([1]DELTA!AI39*'[1]MARK UP FOR RETAIL'!$D$14)*'[1]MARK UP FOR RETAIL'!$D$11)*'[1]MARK UP FOR RETAIL'!$D$5</f>
        <v>422.82</v>
      </c>
      <c r="I39" s="170"/>
      <c r="J39" s="170"/>
      <c r="K39" s="170">
        <f>(([1]DELTA!AL39*'[1]MARK UP FOR RETAIL'!$D$14)*'[1]MARK UP FOR RETAIL'!$D$11)*'[1]MARK UP FOR RETAIL'!$D$5</f>
        <v>471.42</v>
      </c>
      <c r="L39" s="219"/>
    </row>
    <row r="40" spans="1:12" ht="15.75" x14ac:dyDescent="0.25">
      <c r="A40" s="137" t="s">
        <v>67</v>
      </c>
      <c r="B40" s="218">
        <v>1</v>
      </c>
      <c r="C40" s="218"/>
      <c r="D40" s="168"/>
      <c r="E40" s="71">
        <f>((([1]DELTA!AF40*'[1]MARK UP FOR RETAIL'!$D$14)*'[1]MARK UP FOR RETAIL'!$D$11)*'[1]MARK UP FOR RETAIL'!$D$5)+'[1]MARK UP FOR RETAIL'!$G$5</f>
        <v>975.24</v>
      </c>
      <c r="F40" s="138">
        <f>((([1]DELTA!AG40*'[1]MARK UP FOR RETAIL'!$D$14)*'[1]MARK UP FOR RETAIL'!$D$11)*'[1]MARK UP FOR RETAIL'!$D$5)+'[1]MARK UP FOR RETAIL'!$G$5</f>
        <v>1195.5600000000002</v>
      </c>
      <c r="G40" s="139"/>
      <c r="H40" s="169">
        <f>(([1]DELTA!AI40*'[1]MARK UP FOR RETAIL'!$D$14)*'[1]MARK UP FOR RETAIL'!$D$11)*'[1]MARK UP FOR RETAIL'!$D$5</f>
        <v>487.62</v>
      </c>
      <c r="I40" s="170"/>
      <c r="J40" s="170"/>
      <c r="K40" s="170">
        <f>(([1]DELTA!AL40*'[1]MARK UP FOR RETAIL'!$D$14)*'[1]MARK UP FOR RETAIL'!$D$11)*'[1]MARK UP FOR RETAIL'!$D$5</f>
        <v>542.70000000000005</v>
      </c>
      <c r="L40" s="219"/>
    </row>
    <row r="41" spans="1:12" ht="15.75" x14ac:dyDescent="0.25">
      <c r="A41" s="137" t="s">
        <v>68</v>
      </c>
      <c r="B41" s="218">
        <v>1</v>
      </c>
      <c r="C41" s="218"/>
      <c r="D41" s="168"/>
      <c r="E41" s="71">
        <f>((([1]DELTA!AF41*'[1]MARK UP FOR RETAIL'!$D$14)*'[1]MARK UP FOR RETAIL'!$D$11)*'[1]MARK UP FOR RETAIL'!$D$5)+'[1]MARK UP FOR RETAIL'!$G$5</f>
        <v>1103.22</v>
      </c>
      <c r="F41" s="138">
        <f>((([1]DELTA!AG41*'[1]MARK UP FOR RETAIL'!$D$14)*'[1]MARK UP FOR RETAIL'!$D$11)*'[1]MARK UP FOR RETAIL'!$D$5)+'[1]MARK UP FOR RETAIL'!$G$5</f>
        <v>1336.5</v>
      </c>
      <c r="G41" s="139"/>
      <c r="H41" s="169">
        <f>(([1]DELTA!AI41*'[1]MARK UP FOR RETAIL'!$D$14)*'[1]MARK UP FOR RETAIL'!$D$11)*'[1]MARK UP FOR RETAIL'!$D$5</f>
        <v>584.82000000000005</v>
      </c>
      <c r="I41" s="170"/>
      <c r="J41" s="170"/>
      <c r="K41" s="170">
        <f>(([1]DELTA!AL41*'[1]MARK UP FOR RETAIL'!$D$14)*'[1]MARK UP FOR RETAIL'!$D$11)*'[1]MARK UP FOR RETAIL'!$D$5</f>
        <v>648</v>
      </c>
      <c r="L41" s="219"/>
    </row>
    <row r="42" spans="1:12" ht="16.5" thickBot="1" x14ac:dyDescent="0.3">
      <c r="A42" s="142" t="s">
        <v>77</v>
      </c>
      <c r="B42" s="220">
        <v>2</v>
      </c>
      <c r="C42" s="220"/>
      <c r="D42" s="171"/>
      <c r="E42" s="146">
        <f>((([1]DELTA!AF42*'[1]MARK UP FOR RETAIL'!$D$14)*'[1]MARK UP FOR RETAIL'!$D$11)*'[1]MARK UP FOR RETAIL'!$D$5)+'[1]MARK UP FOR RETAIL'!$G$5</f>
        <v>1333.26</v>
      </c>
      <c r="F42" s="147">
        <f>((([1]DELTA!AG42*'[1]MARK UP FOR RETAIL'!$D$14)*'[1]MARK UP FOR RETAIL'!$D$11)*'[1]MARK UP FOR RETAIL'!$D$5)+'[1]MARK UP FOR RETAIL'!$G$5</f>
        <v>1595.7</v>
      </c>
      <c r="G42" s="148"/>
      <c r="H42" s="172">
        <f>(([1]DELTA!AI42*'[1]MARK UP FOR RETAIL'!$D$14)*'[1]MARK UP FOR RETAIL'!$D$11)*'[1]MARK UP FOR RETAIL'!$D$5</f>
        <v>801.90000000000009</v>
      </c>
      <c r="I42" s="173"/>
      <c r="J42" s="173"/>
      <c r="K42" s="173">
        <f>(([1]DELTA!AL42*'[1]MARK UP FOR RETAIL'!$D$14)*'[1]MARK UP FOR RETAIL'!$D$11)*'[1]MARK UP FOR RETAIL'!$D$5</f>
        <v>889.38</v>
      </c>
      <c r="L42" s="221"/>
    </row>
  </sheetData>
  <mergeCells count="43">
    <mergeCell ref="A1:L1"/>
    <mergeCell ref="A3:D5"/>
    <mergeCell ref="E4:G5"/>
    <mergeCell ref="K4:L5"/>
    <mergeCell ref="B6:C6"/>
    <mergeCell ref="J6:J19"/>
    <mergeCell ref="B7:C7"/>
    <mergeCell ref="D7:D16"/>
    <mergeCell ref="B8:C8"/>
    <mergeCell ref="A24:L25"/>
    <mergeCell ref="B9:C9"/>
    <mergeCell ref="A26:E27"/>
    <mergeCell ref="H26:L27"/>
    <mergeCell ref="B10:C10"/>
    <mergeCell ref="B11:C11"/>
    <mergeCell ref="B12:C12"/>
    <mergeCell ref="B13:C13"/>
    <mergeCell ref="B14:C14"/>
    <mergeCell ref="B15:C15"/>
    <mergeCell ref="E17:G17"/>
    <mergeCell ref="B16:C16"/>
    <mergeCell ref="A17:D17"/>
    <mergeCell ref="A18:D18"/>
    <mergeCell ref="E18:G18"/>
    <mergeCell ref="A19:D19"/>
    <mergeCell ref="B39:C39"/>
    <mergeCell ref="H39:J39"/>
    <mergeCell ref="K39:L39"/>
    <mergeCell ref="B42:C42"/>
    <mergeCell ref="H42:J42"/>
    <mergeCell ref="K42:L42"/>
    <mergeCell ref="D39:D42"/>
    <mergeCell ref="A33:E35"/>
    <mergeCell ref="H36:L37"/>
    <mergeCell ref="B38:C38"/>
    <mergeCell ref="H38:J38"/>
    <mergeCell ref="K38:L38"/>
    <mergeCell ref="B40:C40"/>
    <mergeCell ref="H40:J40"/>
    <mergeCell ref="K40:L40"/>
    <mergeCell ref="B41:C41"/>
    <mergeCell ref="H41:J41"/>
    <mergeCell ref="K41:L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10" sqref="E10"/>
    </sheetView>
  </sheetViews>
  <sheetFormatPr defaultRowHeight="15" x14ac:dyDescent="0.25"/>
  <cols>
    <col min="7" max="7" width="11.140625" customWidth="1"/>
  </cols>
  <sheetData>
    <row r="1" spans="1:12" ht="45.75" x14ac:dyDescent="0.25">
      <c r="A1" s="223" t="s">
        <v>80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12" x14ac:dyDescent="0.25">
      <c r="A2" s="49"/>
      <c r="B2" s="90"/>
      <c r="C2" s="90"/>
      <c r="D2" s="49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5">
      <c r="A3" s="226" t="s">
        <v>1</v>
      </c>
      <c r="B3" s="227"/>
      <c r="C3" s="227"/>
      <c r="D3" s="227"/>
      <c r="E3" s="49"/>
      <c r="F3" s="49"/>
      <c r="G3" s="49"/>
      <c r="H3" s="49"/>
      <c r="I3" s="49"/>
      <c r="J3" s="49"/>
      <c r="K3" s="49"/>
      <c r="L3" s="49"/>
    </row>
    <row r="4" spans="1:12" ht="15" customHeight="1" x14ac:dyDescent="0.25">
      <c r="A4" s="227"/>
      <c r="B4" s="227"/>
      <c r="C4" s="227"/>
      <c r="D4" s="227"/>
      <c r="E4" s="50" t="s">
        <v>2</v>
      </c>
      <c r="F4" s="228"/>
      <c r="G4" s="158"/>
      <c r="H4" s="49"/>
      <c r="I4" s="49"/>
      <c r="J4" s="49"/>
      <c r="K4" s="54" t="s">
        <v>3</v>
      </c>
      <c r="L4" s="229"/>
    </row>
    <row r="5" spans="1:12" ht="15" customHeight="1" x14ac:dyDescent="0.25">
      <c r="A5" s="230"/>
      <c r="B5" s="230"/>
      <c r="C5" s="230"/>
      <c r="D5" s="230"/>
      <c r="E5" s="231"/>
      <c r="F5" s="232"/>
      <c r="G5" s="233"/>
      <c r="H5" s="53"/>
      <c r="I5" s="53"/>
      <c r="J5" s="53"/>
      <c r="K5" s="234"/>
      <c r="L5" s="234"/>
    </row>
    <row r="6" spans="1:12" ht="51" x14ac:dyDescent="0.25">
      <c r="A6" s="60" t="s">
        <v>43</v>
      </c>
      <c r="B6" s="61" t="s">
        <v>5</v>
      </c>
      <c r="C6" s="62"/>
      <c r="D6" s="63" t="s">
        <v>6</v>
      </c>
      <c r="E6" s="63" t="s">
        <v>7</v>
      </c>
      <c r="F6" s="63" t="s">
        <v>8</v>
      </c>
      <c r="G6" s="63" t="s">
        <v>9</v>
      </c>
      <c r="H6" s="63" t="s">
        <v>10</v>
      </c>
      <c r="I6" s="64" t="s">
        <v>47</v>
      </c>
      <c r="J6" s="202"/>
      <c r="K6" s="235" t="s">
        <v>12</v>
      </c>
      <c r="L6" s="235" t="s">
        <v>13</v>
      </c>
    </row>
    <row r="7" spans="1:12" ht="29.25" x14ac:dyDescent="0.25">
      <c r="A7" s="67" t="s">
        <v>518</v>
      </c>
      <c r="B7" s="68">
        <v>0</v>
      </c>
      <c r="C7" s="69"/>
      <c r="D7" s="168" t="s">
        <v>81</v>
      </c>
      <c r="E7" s="71">
        <f>((([1]CRAFTSMAN!AR7*'[1]MARK UP FOR RETAIL'!$D$11)*'[1]MARK UP FOR RETAIL'!$D$9)*'[1]MARK UP FOR RETAIL'!$D$5)+'[1]MARK UP FOR RETAIL'!$G$5</f>
        <v>439.02000000000004</v>
      </c>
      <c r="F7" s="71">
        <f>((([1]CRAFTSMAN!AS7*'[1]MARK UP FOR RETAIL'!$D$11)*'[1]MARK UP FOR RETAIL'!$D$9)*'[1]MARK UP FOR RETAIL'!$D$5)+'[1]MARK UP FOR RETAIL'!$G$5</f>
        <v>571.86</v>
      </c>
      <c r="G7" s="71">
        <f>((([1]CRAFTSMAN!AT7*'[1]MARK UP FOR RETAIL'!$D$11)*'[1]MARK UP FOR RETAIL'!$D$9)*'[1]MARK UP FOR RETAIL'!$D$5)+'[1]MARK UP FOR RETAIL'!$G$5</f>
        <v>704.7</v>
      </c>
      <c r="H7" s="71">
        <f>(([1]CRAFTSMAN!AU7*'[1]MARK UP FOR RETAIL'!$D$10)*'[1]MARK UP FOR RETAIL'!$D$11)*'[1]MARK UP FOR RETAIL'!$D$7</f>
        <v>98.820000000000007</v>
      </c>
      <c r="I7" s="71">
        <f>([1]CRAFTSMAN!AV7*'[1]MARK UP FOR RETAIL'!$D$11)*'[1]MARK UP FOR RETAIL'!$D$5</f>
        <v>126.36</v>
      </c>
      <c r="J7" s="204"/>
      <c r="K7" s="73">
        <f>([1]CRAFTSMAN!AX7*'[1]MARK UP FOR RETAIL'!$D$11)*'[1]MARK UP FOR RETAIL'!$D$5</f>
        <v>207.36</v>
      </c>
      <c r="L7" s="73">
        <f>([1]CRAFTSMAN!AY7*'[1]MARK UP FOR RETAIL'!$D$11)*'[1]MARK UP FOR RETAIL'!$D$5</f>
        <v>231.66</v>
      </c>
    </row>
    <row r="8" spans="1:12" ht="15.75" x14ac:dyDescent="0.25">
      <c r="A8" s="236" t="s">
        <v>82</v>
      </c>
      <c r="B8" s="68">
        <v>1</v>
      </c>
      <c r="C8" s="69"/>
      <c r="D8" s="218"/>
      <c r="E8" s="71">
        <f>((([1]CRAFTSMAN!AR8*'[1]MARK UP FOR RETAIL'!$D$11)*'[1]MARK UP FOR RETAIL'!$D$9)*'[1]MARK UP FOR RETAIL'!$D$5)+'[1]MARK UP FOR RETAIL'!$G$5</f>
        <v>494.1</v>
      </c>
      <c r="F8" s="71">
        <f>((([1]CRAFTSMAN!AS8*'[1]MARK UP FOR RETAIL'!$D$11)*'[1]MARK UP FOR RETAIL'!$D$9)*'[1]MARK UP FOR RETAIL'!$D$5)+'[1]MARK UP FOR RETAIL'!$G$5</f>
        <v>664.2</v>
      </c>
      <c r="G8" s="71">
        <f>((([1]CRAFTSMAN!AT8*'[1]MARK UP FOR RETAIL'!$D$11)*'[1]MARK UP FOR RETAIL'!$D$9)*'[1]MARK UP FOR RETAIL'!$D$5)+'[1]MARK UP FOR RETAIL'!$G$5</f>
        <v>866.7</v>
      </c>
      <c r="H8" s="71">
        <f>(([1]CRAFTSMAN!AU8*'[1]MARK UP FOR RETAIL'!$D$10)*'[1]MARK UP FOR RETAIL'!$D$11)*'[1]MARK UP FOR RETAIL'!$D$7</f>
        <v>111.78</v>
      </c>
      <c r="I8" s="71">
        <f>([1]CRAFTSMAN!AV8*'[1]MARK UP FOR RETAIL'!$D$11)*'[1]MARK UP FOR RETAIL'!$D$5</f>
        <v>286.74</v>
      </c>
      <c r="J8" s="204"/>
      <c r="K8" s="73">
        <f>([1]CRAFTSMAN!AX8*'[1]MARK UP FOR RETAIL'!$D$11)*'[1]MARK UP FOR RETAIL'!$D$5</f>
        <v>252.72</v>
      </c>
      <c r="L8" s="73">
        <f>([1]CRAFTSMAN!AY8*'[1]MARK UP FOR RETAIL'!$D$11)*'[1]MARK UP FOR RETAIL'!$D$5</f>
        <v>278.64000000000004</v>
      </c>
    </row>
    <row r="9" spans="1:12" ht="15.75" x14ac:dyDescent="0.25">
      <c r="A9" s="236" t="s">
        <v>83</v>
      </c>
      <c r="B9" s="68">
        <v>1</v>
      </c>
      <c r="C9" s="69"/>
      <c r="D9" s="218"/>
      <c r="E9" s="71">
        <f>((([1]CRAFTSMAN!AR9*'[1]MARK UP FOR RETAIL'!$D$11)*'[1]MARK UP FOR RETAIL'!$D$9)*'[1]MARK UP FOR RETAIL'!$D$5)+'[1]MARK UP FOR RETAIL'!$G$5</f>
        <v>545.94000000000005</v>
      </c>
      <c r="F9" s="71">
        <f>((([1]CRAFTSMAN!AS9*'[1]MARK UP FOR RETAIL'!$D$11)*'[1]MARK UP FOR RETAIL'!$D$9)*'[1]MARK UP FOR RETAIL'!$D$5)+'[1]MARK UP FOR RETAIL'!$G$5</f>
        <v>750.06000000000006</v>
      </c>
      <c r="G9" s="71">
        <f>((([1]CRAFTSMAN!AT9*'[1]MARK UP FOR RETAIL'!$D$11)*'[1]MARK UP FOR RETAIL'!$D$9)*'[1]MARK UP FOR RETAIL'!$D$5)+'[1]MARK UP FOR RETAIL'!$G$5</f>
        <v>1023.84</v>
      </c>
      <c r="H9" s="71">
        <f>(([1]CRAFTSMAN!AU9*'[1]MARK UP FOR RETAIL'!$D$10)*'[1]MARK UP FOR RETAIL'!$D$11)*'[1]MARK UP FOR RETAIL'!$D$7</f>
        <v>124.74</v>
      </c>
      <c r="I9" s="71">
        <f>([1]CRAFTSMAN!AV9*'[1]MARK UP FOR RETAIL'!$D$11)*'[1]MARK UP FOR RETAIL'!$D$5</f>
        <v>353.15999999999997</v>
      </c>
      <c r="J9" s="204"/>
      <c r="K9" s="73">
        <f>([1]CRAFTSMAN!AX9*'[1]MARK UP FOR RETAIL'!$D$11)*'[1]MARK UP FOR RETAIL'!$D$5</f>
        <v>296.46000000000004</v>
      </c>
      <c r="L9" s="73">
        <f>([1]CRAFTSMAN!AY9*'[1]MARK UP FOR RETAIL'!$D$11)*'[1]MARK UP FOR RETAIL'!$D$5</f>
        <v>330.48</v>
      </c>
    </row>
    <row r="10" spans="1:12" ht="15.75" x14ac:dyDescent="0.25">
      <c r="A10" s="236" t="s">
        <v>84</v>
      </c>
      <c r="B10" s="68">
        <v>2</v>
      </c>
      <c r="C10" s="69"/>
      <c r="D10" s="218"/>
      <c r="E10" s="71">
        <f>((([1]CRAFTSMAN!AR10*'[1]MARK UP FOR RETAIL'!$D$11)*'[1]MARK UP FOR RETAIL'!$D$9)*'[1]MARK UP FOR RETAIL'!$D$5)+'[1]MARK UP FOR RETAIL'!$G$5</f>
        <v>612.36</v>
      </c>
      <c r="F10" s="71">
        <f>((([1]CRAFTSMAN!AS10*'[1]MARK UP FOR RETAIL'!$D$11)*'[1]MARK UP FOR RETAIL'!$D$9)*'[1]MARK UP FOR RETAIL'!$D$5)+'[1]MARK UP FOR RETAIL'!$G$5</f>
        <v>852.12</v>
      </c>
      <c r="G10" s="71">
        <f>((([1]CRAFTSMAN!AT10*'[1]MARK UP FOR RETAIL'!$D$11)*'[1]MARK UP FOR RETAIL'!$D$9)*'[1]MARK UP FOR RETAIL'!$D$5)+'[1]MARK UP FOR RETAIL'!$G$5</f>
        <v>1184.22</v>
      </c>
      <c r="H10" s="71">
        <f>(([1]CRAFTSMAN!AU10*'[1]MARK UP FOR RETAIL'!$D$10)*'[1]MARK UP FOR RETAIL'!$D$11)*'[1]MARK UP FOR RETAIL'!$D$7</f>
        <v>139.32000000000002</v>
      </c>
      <c r="I10" s="71">
        <f>([1]CRAFTSMAN!AV10*'[1]MARK UP FOR RETAIL'!$D$11)*'[1]MARK UP FOR RETAIL'!$D$5</f>
        <v>413.1</v>
      </c>
      <c r="J10" s="204"/>
      <c r="K10" s="73">
        <f>([1]CRAFTSMAN!AX10*'[1]MARK UP FOR RETAIL'!$D$11)*'[1]MARK UP FOR RETAIL'!$D$5</f>
        <v>356.40000000000003</v>
      </c>
      <c r="L10" s="73">
        <f>([1]CRAFTSMAN!AY10*'[1]MARK UP FOR RETAIL'!$D$11)*'[1]MARK UP FOR RETAIL'!$D$5</f>
        <v>396.90000000000003</v>
      </c>
    </row>
    <row r="11" spans="1:12" ht="15.75" x14ac:dyDescent="0.25">
      <c r="A11" s="236" t="s">
        <v>85</v>
      </c>
      <c r="B11" s="68">
        <v>2</v>
      </c>
      <c r="C11" s="69"/>
      <c r="D11" s="218"/>
      <c r="E11" s="71">
        <f>((([1]CRAFTSMAN!AR11*'[1]MARK UP FOR RETAIL'!$D$11)*'[1]MARK UP FOR RETAIL'!$D$9)*'[1]MARK UP FOR RETAIL'!$D$5)+'[1]MARK UP FOR RETAIL'!$G$5</f>
        <v>712.80000000000007</v>
      </c>
      <c r="F11" s="71">
        <f>((([1]CRAFTSMAN!AS11*'[1]MARK UP FOR RETAIL'!$D$11)*'[1]MARK UP FOR RETAIL'!$D$9)*'[1]MARK UP FOR RETAIL'!$D$5)+'[1]MARK UP FOR RETAIL'!$G$5</f>
        <v>989.81999999999994</v>
      </c>
      <c r="G11" s="71">
        <f>((([1]CRAFTSMAN!AT11*'[1]MARK UP FOR RETAIL'!$D$11)*'[1]MARK UP FOR RETAIL'!$D$9)*'[1]MARK UP FOR RETAIL'!$D$5)+'[1]MARK UP FOR RETAIL'!$G$5</f>
        <v>1338.12</v>
      </c>
      <c r="H11" s="71">
        <f>(([1]CRAFTSMAN!AU11*'[1]MARK UP FOR RETAIL'!$D$10)*'[1]MARK UP FOR RETAIL'!$D$11)*'[1]MARK UP FOR RETAIL'!$D$7</f>
        <v>155.51999999999998</v>
      </c>
      <c r="I11" s="71">
        <f>([1]CRAFTSMAN!AV11*'[1]MARK UP FOR RETAIL'!$D$11)*'[1]MARK UP FOR RETAIL'!$D$5</f>
        <v>476.28000000000003</v>
      </c>
      <c r="J11" s="204"/>
      <c r="K11" s="73">
        <f>([1]CRAFTSMAN!AX11*'[1]MARK UP FOR RETAIL'!$D$11)*'[1]MARK UP FOR RETAIL'!$D$5</f>
        <v>484.38000000000005</v>
      </c>
      <c r="L11" s="73">
        <f>([1]CRAFTSMAN!AY11*'[1]MARK UP FOR RETAIL'!$D$11)*'[1]MARK UP FOR RETAIL'!$D$5</f>
        <v>534.6</v>
      </c>
    </row>
    <row r="12" spans="1:12" ht="15.75" x14ac:dyDescent="0.25">
      <c r="A12" s="236" t="s">
        <v>86</v>
      </c>
      <c r="B12" s="68">
        <v>2</v>
      </c>
      <c r="C12" s="69"/>
      <c r="D12" s="218"/>
      <c r="E12" s="71">
        <f>((([1]CRAFTSMAN!AR12*'[1]MARK UP FOR RETAIL'!$D$11)*'[1]MARK UP FOR RETAIL'!$D$9)*'[1]MARK UP FOR RETAIL'!$D$5)+'[1]MARK UP FOR RETAIL'!$G$5</f>
        <v>845.64</v>
      </c>
      <c r="F12" s="71">
        <f>((([1]CRAFTSMAN!AS12*'[1]MARK UP FOR RETAIL'!$D$11)*'[1]MARK UP FOR RETAIL'!$D$9)*'[1]MARK UP FOR RETAIL'!$D$5)+'[1]MARK UP FOR RETAIL'!$G$5</f>
        <v>1151.82</v>
      </c>
      <c r="G12" s="71">
        <f>((([1]CRAFTSMAN!AT12*'[1]MARK UP FOR RETAIL'!$D$11)*'[1]MARK UP FOR RETAIL'!$D$9)*'[1]MARK UP FOR RETAIL'!$D$5)+'[1]MARK UP FOR RETAIL'!$G$5</f>
        <v>1550.34</v>
      </c>
      <c r="H12" s="71">
        <f>(([1]CRAFTSMAN!AU12*'[1]MARK UP FOR RETAIL'!$D$10)*'[1]MARK UP FOR RETAIL'!$D$11)*'[1]MARK UP FOR RETAIL'!$D$7</f>
        <v>171.72</v>
      </c>
      <c r="I12" s="71">
        <f>([1]CRAFTSMAN!AV12*'[1]MARK UP FOR RETAIL'!$D$11)*'[1]MARK UP FOR RETAIL'!$D$5</f>
        <v>542.70000000000005</v>
      </c>
      <c r="J12" s="204"/>
      <c r="K12" s="73">
        <f>([1]CRAFTSMAN!AX12*'[1]MARK UP FOR RETAIL'!$D$11)*'[1]MARK UP FOR RETAIL'!$D$5</f>
        <v>602.64</v>
      </c>
      <c r="L12" s="73">
        <f>([1]CRAFTSMAN!AY12*'[1]MARK UP FOR RETAIL'!$D$11)*'[1]MARK UP FOR RETAIL'!$D$5</f>
        <v>667.44</v>
      </c>
    </row>
    <row r="13" spans="1:12" ht="15.75" x14ac:dyDescent="0.25">
      <c r="A13" s="236" t="s">
        <v>87</v>
      </c>
      <c r="B13" s="68">
        <v>3</v>
      </c>
      <c r="C13" s="69"/>
      <c r="D13" s="218"/>
      <c r="E13" s="71">
        <f>((([1]CRAFTSMAN!AR13*'[1]MARK UP FOR RETAIL'!$D$11)*'[1]MARK UP FOR RETAIL'!$D$9)*'[1]MARK UP FOR RETAIL'!$D$5)+'[1]MARK UP FOR RETAIL'!$G$5</f>
        <v>997.92</v>
      </c>
      <c r="F13" s="71">
        <f>((([1]CRAFTSMAN!AS13*'[1]MARK UP FOR RETAIL'!$D$11)*'[1]MARK UP FOR RETAIL'!$D$9)*'[1]MARK UP FOR RETAIL'!$D$5)+'[1]MARK UP FOR RETAIL'!$G$5</f>
        <v>1336.5</v>
      </c>
      <c r="G13" s="71">
        <f>((([1]CRAFTSMAN!AT13*'[1]MARK UP FOR RETAIL'!$D$11)*'[1]MARK UP FOR RETAIL'!$D$9)*'[1]MARK UP FOR RETAIL'!$D$5)+'[1]MARK UP FOR RETAIL'!$G$5</f>
        <v>1733.4</v>
      </c>
      <c r="H13" s="71">
        <f>(([1]CRAFTSMAN!AU13*'[1]MARK UP FOR RETAIL'!$D$10)*'[1]MARK UP FOR RETAIL'!$D$11)*'[1]MARK UP FOR RETAIL'!$D$7</f>
        <v>187.92</v>
      </c>
      <c r="I13" s="71">
        <f>([1]CRAFTSMAN!AV13*'[1]MARK UP FOR RETAIL'!$D$11)*'[1]MARK UP FOR RETAIL'!$D$5</f>
        <v>604.26</v>
      </c>
      <c r="J13" s="204"/>
      <c r="K13" s="73">
        <f>([1]CRAFTSMAN!AX13*'[1]MARK UP FOR RETAIL'!$D$11)*'[1]MARK UP FOR RETAIL'!$D$5</f>
        <v>729</v>
      </c>
      <c r="L13" s="73">
        <f>([1]CRAFTSMAN!AY13*'[1]MARK UP FOR RETAIL'!$D$11)*'[1]MARK UP FOR RETAIL'!$D$5</f>
        <v>806.7600000000001</v>
      </c>
    </row>
    <row r="14" spans="1:12" ht="15.75" x14ac:dyDescent="0.25">
      <c r="A14" s="236" t="s">
        <v>88</v>
      </c>
      <c r="B14" s="68">
        <v>3</v>
      </c>
      <c r="C14" s="69"/>
      <c r="D14" s="218"/>
      <c r="E14" s="71">
        <f>((([1]CRAFTSMAN!AR14*'[1]MARK UP FOR RETAIL'!$D$11)*'[1]MARK UP FOR RETAIL'!$D$9)*'[1]MARK UP FOR RETAIL'!$D$5)+'[1]MARK UP FOR RETAIL'!$G$5</f>
        <v>1158.3000000000002</v>
      </c>
      <c r="F14" s="71">
        <f>((([1]CRAFTSMAN!AS14*'[1]MARK UP FOR RETAIL'!$D$11)*'[1]MARK UP FOR RETAIL'!$D$9)*'[1]MARK UP FOR RETAIL'!$D$5)+'[1]MARK UP FOR RETAIL'!$G$5</f>
        <v>1529.28</v>
      </c>
      <c r="G14" s="71">
        <f>((([1]CRAFTSMAN!AT14*'[1]MARK UP FOR RETAIL'!$D$11)*'[1]MARK UP FOR RETAIL'!$D$9)*'[1]MARK UP FOR RETAIL'!$D$5)+'[1]MARK UP FOR RETAIL'!$G$5</f>
        <v>1968.3000000000002</v>
      </c>
      <c r="H14" s="71">
        <f>(([1]CRAFTSMAN!AU14*'[1]MARK UP FOR RETAIL'!$D$10)*'[1]MARK UP FOR RETAIL'!$D$11)*'[1]MARK UP FOR RETAIL'!$D$7</f>
        <v>200.88</v>
      </c>
      <c r="I14" s="71">
        <f>([1]CRAFTSMAN!AV14*'[1]MARK UP FOR RETAIL'!$D$11)*'[1]MARK UP FOR RETAIL'!$D$5</f>
        <v>667.44</v>
      </c>
      <c r="J14" s="204"/>
      <c r="K14" s="73">
        <f>([1]CRAFTSMAN!AX14*'[1]MARK UP FOR RETAIL'!$D$11)*'[1]MARK UP FOR RETAIL'!$D$5</f>
        <v>863.46</v>
      </c>
      <c r="L14" s="73">
        <f>([1]CRAFTSMAN!AY14*'[1]MARK UP FOR RETAIL'!$D$11)*'[1]MARK UP FOR RETAIL'!$D$5</f>
        <v>959.04000000000008</v>
      </c>
    </row>
    <row r="15" spans="1:12" ht="15.75" x14ac:dyDescent="0.25">
      <c r="A15" s="236" t="s">
        <v>89</v>
      </c>
      <c r="B15" s="68">
        <v>4</v>
      </c>
      <c r="C15" s="69"/>
      <c r="D15" s="218"/>
      <c r="E15" s="71">
        <f>((([1]CRAFTSMAN!AR15*'[1]MARK UP FOR RETAIL'!$D$11)*'[1]MARK UP FOR RETAIL'!$D$9)*'[1]MARK UP FOR RETAIL'!$D$5)+'[1]MARK UP FOR RETAIL'!$G$5</f>
        <v>1336.5</v>
      </c>
      <c r="F15" s="71">
        <f>((([1]CRAFTSMAN!AS15*'[1]MARK UP FOR RETAIL'!$D$11)*'[1]MARK UP FOR RETAIL'!$D$9)*'[1]MARK UP FOR RETAIL'!$D$5)+'[1]MARK UP FOR RETAIL'!$G$5</f>
        <v>1735.0200000000002</v>
      </c>
      <c r="G15" s="71">
        <f>((([1]CRAFTSMAN!AT15*'[1]MARK UP FOR RETAIL'!$D$11)*'[1]MARK UP FOR RETAIL'!$D$9)*'[1]MARK UP FOR RETAIL'!$D$5)+'[1]MARK UP FOR RETAIL'!$G$5</f>
        <v>2222.64</v>
      </c>
      <c r="H15" s="71">
        <f>(([1]CRAFTSMAN!AU15*'[1]MARK UP FOR RETAIL'!$D$10)*'[1]MARK UP FOR RETAIL'!$D$11)*'[1]MARK UP FOR RETAIL'!$D$7</f>
        <v>215.46</v>
      </c>
      <c r="I15" s="71">
        <f>([1]CRAFTSMAN!AV15*'[1]MARK UP FOR RETAIL'!$D$11)*'[1]MARK UP FOR RETAIL'!$D$5</f>
        <v>732.24</v>
      </c>
      <c r="J15" s="204"/>
      <c r="K15" s="73">
        <f>([1]CRAFTSMAN!AX15*'[1]MARK UP FOR RETAIL'!$D$11)*'[1]MARK UP FOR RETAIL'!$D$5</f>
        <v>1031.94</v>
      </c>
      <c r="L15" s="73">
        <f>([1]CRAFTSMAN!AY15*'[1]MARK UP FOR RETAIL'!$D$11)*'[1]MARK UP FOR RETAIL'!$D$5</f>
        <v>1140.48</v>
      </c>
    </row>
    <row r="16" spans="1:12" ht="15.75" x14ac:dyDescent="0.25">
      <c r="A16" s="236" t="s">
        <v>90</v>
      </c>
      <c r="B16" s="68">
        <v>4</v>
      </c>
      <c r="C16" s="69"/>
      <c r="D16" s="218"/>
      <c r="E16" s="71">
        <f>((([1]CRAFTSMAN!AR16*'[1]MARK UP FOR RETAIL'!$D$11)*'[1]MARK UP FOR RETAIL'!$D$9)*'[1]MARK UP FOR RETAIL'!$D$5)+'[1]MARK UP FOR RETAIL'!$G$5</f>
        <v>1534.1399999999999</v>
      </c>
      <c r="F16" s="71">
        <f>((([1]CRAFTSMAN!AS16*'[1]MARK UP FOR RETAIL'!$D$11)*'[1]MARK UP FOR RETAIL'!$D$9)*'[1]MARK UP FOR RETAIL'!$D$5)+'[1]MARK UP FOR RETAIL'!$G$5</f>
        <v>1965.06</v>
      </c>
      <c r="G16" s="71">
        <f>((([1]CRAFTSMAN!AT16*'[1]MARK UP FOR RETAIL'!$D$11)*'[1]MARK UP FOR RETAIL'!$D$9)*'[1]MARK UP FOR RETAIL'!$D$5)+'[1]MARK UP FOR RETAIL'!$G$5</f>
        <v>2493.1800000000003</v>
      </c>
      <c r="H16" s="71">
        <f>(([1]CRAFTSMAN!AU16*'[1]MARK UP FOR RETAIL'!$D$10)*'[1]MARK UP FOR RETAIL'!$D$11)*'[1]MARK UP FOR RETAIL'!$D$7</f>
        <v>231.66</v>
      </c>
      <c r="I16" s="71">
        <f>([1]CRAFTSMAN!AV16*'[1]MARK UP FOR RETAIL'!$D$11)*'[1]MARK UP FOR RETAIL'!$D$5</f>
        <v>800.28</v>
      </c>
      <c r="J16" s="204"/>
      <c r="K16" s="73">
        <f>([1]CRAFTSMAN!AX16*'[1]MARK UP FOR RETAIL'!$D$11)*'[1]MARK UP FOR RETAIL'!$D$5</f>
        <v>1198.8000000000002</v>
      </c>
      <c r="L16" s="73">
        <f>([1]CRAFTSMAN!AY16*'[1]MARK UP FOR RETAIL'!$D$11)*'[1]MARK UP FOR RETAIL'!$D$5</f>
        <v>1333.26</v>
      </c>
    </row>
    <row r="17" spans="1:12" ht="15.75" x14ac:dyDescent="0.25">
      <c r="A17" s="77" t="s">
        <v>91</v>
      </c>
      <c r="B17" s="78"/>
      <c r="C17" s="78"/>
      <c r="D17" s="79"/>
      <c r="E17" s="80">
        <f>((([1]CRAFTSMAN!AR17*'[1]MARK UP FOR RETAIL'!$D$9)*'[1]MARK UP FOR RETAIL'!$D$11)*'[1]MARK UP FOR RETAIL'!$D$5)</f>
        <v>103.68</v>
      </c>
      <c r="F17" s="81"/>
      <c r="G17" s="82"/>
      <c r="H17" s="71">
        <f>(([1]CRAFTSMAN!AU17*'[1]MARK UP FOR RETAIL'!$D$10)*'[1]MARK UP FOR RETAIL'!$D$11)*'[1]MARK UP FOR RETAIL'!$D$7</f>
        <v>24.3</v>
      </c>
      <c r="I17" s="71" t="s">
        <v>25</v>
      </c>
      <c r="J17" s="204"/>
      <c r="K17" s="73">
        <f>([1]CRAFTSMAN!AX17*'[1]MARK UP FOR RETAIL'!$D$11)*'[1]MARK UP FOR RETAIL'!$D$5</f>
        <v>45.360000000000007</v>
      </c>
      <c r="L17" s="73">
        <f>([1]CRAFTSMAN!AY17*'[1]MARK UP FOR RETAIL'!$D$11)*'[1]MARK UP FOR RETAIL'!$D$5</f>
        <v>51.84</v>
      </c>
    </row>
    <row r="18" spans="1:12" ht="15.75" x14ac:dyDescent="0.25">
      <c r="A18" s="77" t="s">
        <v>26</v>
      </c>
      <c r="B18" s="78"/>
      <c r="C18" s="78"/>
      <c r="D18" s="79"/>
      <c r="E18" s="80">
        <f>((([1]CRAFTSMAN!AR18*'[1]MARK UP FOR RETAIL'!$D$10)*'[1]MARK UP FOR RETAIL'!$D$11)*'[1]MARK UP FOR RETAIL'!$D$7)</f>
        <v>37.26</v>
      </c>
      <c r="F18" s="81"/>
      <c r="G18" s="82"/>
      <c r="H18" s="71" t="s">
        <v>25</v>
      </c>
      <c r="I18" s="71" t="s">
        <v>25</v>
      </c>
      <c r="J18" s="204"/>
      <c r="K18" s="73">
        <f>([1]CRAFTSMAN!AX18*'[1]MARK UP FOR RETAIL'!$D$11)*'[1]MARK UP FOR RETAIL'!$D$5</f>
        <v>25.92</v>
      </c>
      <c r="L18" s="73">
        <f>([1]CRAFTSMAN!AY18*'[1]MARK UP FOR RETAIL'!$D$11)*'[1]MARK UP FOR RETAIL'!$D$5</f>
        <v>30.780000000000005</v>
      </c>
    </row>
    <row r="19" spans="1:12" ht="15.75" x14ac:dyDescent="0.25">
      <c r="A19" s="83" t="s">
        <v>27</v>
      </c>
      <c r="B19" s="84"/>
      <c r="C19" s="84"/>
      <c r="D19" s="85"/>
      <c r="E19" s="86">
        <f>((([1]CRAFTSMAN!AR19*'[1]MARK UP FOR RETAIL'!$D$9)*'[1]MARK UP FOR RETAIL'!$D$11)*'[1]MARK UP FOR RETAIL'!$D$5)</f>
        <v>-55.08</v>
      </c>
      <c r="F19" s="86">
        <f>((([1]CRAFTSMAN!AS19*'[1]MARK UP FOR RETAIL'!$D$9)*'[1]MARK UP FOR RETAIL'!$D$11)*'[1]MARK UP FOR RETAIL'!$D$5)</f>
        <v>-92.339999999999989</v>
      </c>
      <c r="G19" s="86">
        <f>((([1]CRAFTSMAN!AT19*'[1]MARK UP FOR RETAIL'!$D$9)*'[1]MARK UP FOR RETAIL'!$D$11)*'[1]MARK UP FOR RETAIL'!$D$5)</f>
        <v>-100.44</v>
      </c>
      <c r="H19" s="86">
        <f>(([1]CRAFTSMAN!AU19*'[1]MARK UP FOR RETAIL'!$D$10)*'[1]MARK UP FOR RETAIL'!$D$11)*'[1]MARK UP FOR RETAIL'!$D$7</f>
        <v>-16.200000000000003</v>
      </c>
      <c r="I19" s="87"/>
      <c r="J19" s="205"/>
      <c r="K19" s="86">
        <f>([1]CRAFTSMAN!AX19*'[1]MARK UP FOR RETAIL'!$D$11)*'[1]MARK UP FOR RETAIL'!$D$5</f>
        <v>-40.5</v>
      </c>
      <c r="L19" s="86">
        <f>([1]CRAFTSMAN!AY19*'[1]MARK UP FOR RETAIL'!$D$11)*'[1]MARK UP FOR RETAIL'!$D$5</f>
        <v>-45.360000000000007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5.75" thickBot="1" x14ac:dyDescent="0.3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" customHeight="1" x14ac:dyDescent="0.25">
      <c r="A23" s="237" t="s">
        <v>92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9"/>
    </row>
    <row r="24" spans="1:12" ht="15" customHeight="1" x14ac:dyDescent="0.25">
      <c r="A24" s="240"/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2"/>
    </row>
    <row r="25" spans="1:12" ht="20.25" x14ac:dyDescent="0.25">
      <c r="A25" s="103" t="s">
        <v>29</v>
      </c>
      <c r="B25" s="104"/>
      <c r="C25" s="104"/>
      <c r="D25" s="104"/>
      <c r="E25" s="104"/>
      <c r="F25" s="99"/>
      <c r="G25" s="100"/>
      <c r="H25" s="101" t="s">
        <v>30</v>
      </c>
      <c r="I25" s="101"/>
      <c r="J25" s="101"/>
      <c r="K25" s="101"/>
      <c r="L25" s="102"/>
    </row>
    <row r="26" spans="1:12" ht="20.25" x14ac:dyDescent="0.25">
      <c r="A26" s="103"/>
      <c r="B26" s="104"/>
      <c r="C26" s="104"/>
      <c r="D26" s="104"/>
      <c r="E26" s="104"/>
      <c r="F26" s="99"/>
      <c r="G26" s="105"/>
      <c r="H26" s="106"/>
      <c r="I26" s="106"/>
      <c r="J26" s="106"/>
      <c r="K26" s="106"/>
      <c r="L26" s="107"/>
    </row>
    <row r="27" spans="1:12" ht="15.75" x14ac:dyDescent="0.25">
      <c r="A27" s="108" t="s">
        <v>31</v>
      </c>
      <c r="B27" s="109"/>
      <c r="C27" s="109"/>
      <c r="D27" s="110"/>
      <c r="E27" s="110"/>
      <c r="F27" s="110"/>
      <c r="G27" s="111"/>
      <c r="H27" s="111" t="s">
        <v>32</v>
      </c>
      <c r="I27" s="112"/>
      <c r="J27" s="112"/>
      <c r="K27" s="112"/>
      <c r="L27" s="113"/>
    </row>
    <row r="28" spans="1:12" ht="15.75" x14ac:dyDescent="0.25">
      <c r="A28" s="108" t="s">
        <v>93</v>
      </c>
      <c r="B28" s="109"/>
      <c r="C28" s="109"/>
      <c r="D28" s="110"/>
      <c r="E28" s="110"/>
      <c r="F28" s="110"/>
      <c r="G28" s="111"/>
      <c r="H28" s="111" t="s">
        <v>76</v>
      </c>
      <c r="I28" s="112"/>
      <c r="J28" s="112"/>
      <c r="K28" s="112"/>
      <c r="L28" s="113"/>
    </row>
    <row r="29" spans="1:12" ht="15.75" x14ac:dyDescent="0.25">
      <c r="A29" s="108" t="s">
        <v>35</v>
      </c>
      <c r="B29" s="109"/>
      <c r="C29" s="109"/>
      <c r="D29" s="110"/>
      <c r="E29" s="110"/>
      <c r="F29" s="110"/>
      <c r="G29" s="111"/>
      <c r="H29" s="111" t="s">
        <v>36</v>
      </c>
      <c r="I29" s="112"/>
      <c r="J29" s="112"/>
      <c r="K29" s="112"/>
      <c r="L29" s="113"/>
    </row>
    <row r="30" spans="1:12" ht="15.75" x14ac:dyDescent="0.25">
      <c r="A30" s="108" t="s">
        <v>37</v>
      </c>
      <c r="B30" s="109"/>
      <c r="C30" s="109"/>
      <c r="D30" s="110"/>
      <c r="E30" s="110"/>
      <c r="F30" s="110"/>
      <c r="G30" s="111"/>
      <c r="H30" s="111" t="s">
        <v>38</v>
      </c>
      <c r="I30" s="112"/>
      <c r="J30" s="112"/>
      <c r="K30" s="112"/>
      <c r="L30" s="113"/>
    </row>
    <row r="31" spans="1:12" ht="15.75" x14ac:dyDescent="0.25">
      <c r="A31" s="108"/>
      <c r="B31" s="109"/>
      <c r="C31" s="109"/>
      <c r="D31" s="110"/>
      <c r="E31" s="110"/>
      <c r="F31" s="110"/>
      <c r="G31" s="111"/>
      <c r="H31" s="111" t="s">
        <v>39</v>
      </c>
      <c r="I31" s="112"/>
      <c r="J31" s="112"/>
      <c r="K31" s="112"/>
      <c r="L31" s="113"/>
    </row>
    <row r="32" spans="1:12" ht="15.75" x14ac:dyDescent="0.25">
      <c r="A32" s="114"/>
      <c r="B32" s="160"/>
      <c r="C32" s="160"/>
      <c r="D32" s="160"/>
      <c r="E32" s="160"/>
      <c r="F32" s="110"/>
      <c r="G32" s="111"/>
      <c r="H32" s="111" t="s">
        <v>40</v>
      </c>
      <c r="I32" s="112"/>
      <c r="J32" s="112"/>
      <c r="K32" s="112"/>
      <c r="L32" s="113"/>
    </row>
    <row r="33" spans="1:12" ht="15.75" x14ac:dyDescent="0.25">
      <c r="A33" s="161"/>
      <c r="B33" s="160"/>
      <c r="C33" s="160"/>
      <c r="D33" s="160"/>
      <c r="E33" s="160"/>
      <c r="F33" s="110"/>
      <c r="G33" s="111"/>
      <c r="H33" s="111" t="s">
        <v>41</v>
      </c>
      <c r="I33" s="112"/>
      <c r="J33" s="112"/>
      <c r="K33" s="112"/>
      <c r="L33" s="113"/>
    </row>
    <row r="34" spans="1:12" ht="15" customHeight="1" thickBot="1" x14ac:dyDescent="0.3">
      <c r="A34" s="161"/>
      <c r="B34" s="160"/>
      <c r="C34" s="160"/>
      <c r="D34" s="160"/>
      <c r="E34" s="160"/>
      <c r="F34" s="110"/>
      <c r="G34" s="110"/>
      <c r="H34" s="110"/>
      <c r="I34" s="110"/>
      <c r="J34" s="110"/>
      <c r="K34" s="110"/>
      <c r="L34" s="116"/>
    </row>
    <row r="35" spans="1:12" ht="20.25" x14ac:dyDescent="0.3">
      <c r="A35" s="117"/>
      <c r="B35" s="109"/>
      <c r="C35" s="109"/>
      <c r="D35" s="110"/>
      <c r="E35" s="110"/>
      <c r="F35" s="110"/>
      <c r="G35" s="118"/>
      <c r="H35" s="243" t="s">
        <v>42</v>
      </c>
      <c r="I35" s="244"/>
      <c r="J35" s="244"/>
      <c r="K35" s="244"/>
      <c r="L35" s="245"/>
    </row>
    <row r="36" spans="1:12" ht="21" thickBot="1" x14ac:dyDescent="0.3">
      <c r="A36" s="122"/>
      <c r="B36" s="109"/>
      <c r="C36" s="109"/>
      <c r="D36" s="110"/>
      <c r="E36" s="110"/>
      <c r="F36" s="110"/>
      <c r="G36" s="118"/>
      <c r="H36" s="246"/>
      <c r="I36" s="247"/>
      <c r="J36" s="247"/>
      <c r="K36" s="247"/>
      <c r="L36" s="248"/>
    </row>
    <row r="37" spans="1:12" ht="51" x14ac:dyDescent="0.25">
      <c r="A37" s="126" t="s">
        <v>43</v>
      </c>
      <c r="B37" s="127" t="s">
        <v>5</v>
      </c>
      <c r="C37" s="128"/>
      <c r="D37" s="129" t="s">
        <v>6</v>
      </c>
      <c r="E37" s="129" t="s">
        <v>7</v>
      </c>
      <c r="F37" s="130" t="s">
        <v>8</v>
      </c>
      <c r="G37" s="131"/>
      <c r="H37" s="249" t="s">
        <v>12</v>
      </c>
      <c r="I37" s="250"/>
      <c r="J37" s="250"/>
      <c r="K37" s="250" t="s">
        <v>13</v>
      </c>
      <c r="L37" s="251"/>
    </row>
    <row r="38" spans="1:12" ht="15.75" x14ac:dyDescent="0.25">
      <c r="A38" s="252" t="s">
        <v>82</v>
      </c>
      <c r="B38" s="218">
        <v>1</v>
      </c>
      <c r="C38" s="218"/>
      <c r="D38" s="168" t="s">
        <v>81</v>
      </c>
      <c r="E38" s="71">
        <f>((([1]CRAFTSMAN!AR38*'[1]MARK UP FOR RETAIL'!$D$14)*'[1]MARK UP FOR RETAIL'!$D$11)*'[1]MARK UP FOR RETAIL'!$D$5)+'[1]MARK UP FOR RETAIL'!$G$5</f>
        <v>780.84</v>
      </c>
      <c r="F38" s="138">
        <f>((([1]CRAFTSMAN!AS38*'[1]MARK UP FOR RETAIL'!$D$14)*'[1]MARK UP FOR RETAIL'!$D$11)*'[1]MARK UP FOR RETAIL'!$D$5)+'[1]MARK UP FOR RETAIL'!$G$5</f>
        <v>952.56000000000006</v>
      </c>
      <c r="G38" s="139"/>
      <c r="H38" s="169">
        <f>(([1]CRAFTSMAN!AU38*'[1]MARK UP FOR RETAIL'!$D$14)*'[1]MARK UP FOR RETAIL'!$D$11)*'[1]MARK UP FOR RETAIL'!$D$5</f>
        <v>369.35999999999996</v>
      </c>
      <c r="I38" s="170"/>
      <c r="J38" s="170"/>
      <c r="K38" s="170">
        <f>(([1]CRAFTSMAN!AX38*'[1]MARK UP FOR RETAIL'!$D$14)*'[1]MARK UP FOR RETAIL'!$D$11)*'[1]MARK UP FOR RETAIL'!$D$5</f>
        <v>411.48</v>
      </c>
      <c r="L38" s="219"/>
    </row>
    <row r="39" spans="1:12" ht="15.75" x14ac:dyDescent="0.25">
      <c r="A39" s="252" t="s">
        <v>83</v>
      </c>
      <c r="B39" s="218">
        <v>1</v>
      </c>
      <c r="C39" s="218"/>
      <c r="D39" s="168"/>
      <c r="E39" s="71">
        <f>((([1]CRAFTSMAN!AR39*'[1]MARK UP FOR RETAIL'!$D$14)*'[1]MARK UP FOR RETAIL'!$D$11)*'[1]MARK UP FOR RETAIL'!$D$5)+'[1]MARK UP FOR RETAIL'!$G$5</f>
        <v>868.31999999999994</v>
      </c>
      <c r="F39" s="138">
        <f>((([1]CRAFTSMAN!AS39*'[1]MARK UP FOR RETAIL'!$D$14)*'[1]MARK UP FOR RETAIL'!$D$11)*'[1]MARK UP FOR RETAIL'!$D$5)+'[1]MARK UP FOR RETAIL'!$G$5</f>
        <v>1075.68</v>
      </c>
      <c r="G39" s="139"/>
      <c r="H39" s="169">
        <f>(([1]CRAFTSMAN!AU39*'[1]MARK UP FOR RETAIL'!$D$14)*'[1]MARK UP FOR RETAIL'!$D$11)*'[1]MARK UP FOR RETAIL'!$D$5</f>
        <v>443.88000000000005</v>
      </c>
      <c r="I39" s="170"/>
      <c r="J39" s="170"/>
      <c r="K39" s="170">
        <f>(([1]CRAFTSMAN!AX39*'[1]MARK UP FOR RETAIL'!$D$14)*'[1]MARK UP FOR RETAIL'!$D$11)*'[1]MARK UP FOR RETAIL'!$D$5</f>
        <v>492.48000000000008</v>
      </c>
      <c r="L39" s="219"/>
    </row>
    <row r="40" spans="1:12" ht="15.75" x14ac:dyDescent="0.25">
      <c r="A40" s="252" t="s">
        <v>84</v>
      </c>
      <c r="B40" s="218">
        <v>2</v>
      </c>
      <c r="C40" s="218"/>
      <c r="D40" s="168"/>
      <c r="E40" s="71">
        <f>((([1]CRAFTSMAN!AR40*'[1]MARK UP FOR RETAIL'!$D$14)*'[1]MARK UP FOR RETAIL'!$D$11)*'[1]MARK UP FOR RETAIL'!$D$5)+'[1]MARK UP FOR RETAIL'!$G$5</f>
        <v>981.72</v>
      </c>
      <c r="F40" s="138">
        <f>((([1]CRAFTSMAN!AS40*'[1]MARK UP FOR RETAIL'!$D$14)*'[1]MARK UP FOR RETAIL'!$D$11)*'[1]MARK UP FOR RETAIL'!$D$5)+'[1]MARK UP FOR RETAIL'!$G$5</f>
        <v>1224.72</v>
      </c>
      <c r="G40" s="139"/>
      <c r="H40" s="169">
        <f>(([1]CRAFTSMAN!AU40*'[1]MARK UP FOR RETAIL'!$D$14)*'[1]MARK UP FOR RETAIL'!$D$11)*'[1]MARK UP FOR RETAIL'!$D$5</f>
        <v>536.22</v>
      </c>
      <c r="I40" s="170"/>
      <c r="J40" s="170"/>
      <c r="K40" s="170">
        <f>(([1]CRAFTSMAN!AX40*'[1]MARK UP FOR RETAIL'!$D$14)*'[1]MARK UP FOR RETAIL'!$D$11)*'[1]MARK UP FOR RETAIL'!$D$5</f>
        <v>599.40000000000009</v>
      </c>
      <c r="L40" s="219"/>
    </row>
    <row r="41" spans="1:12" ht="15.75" x14ac:dyDescent="0.25">
      <c r="A41" s="252" t="s">
        <v>85</v>
      </c>
      <c r="B41" s="68">
        <v>2</v>
      </c>
      <c r="C41" s="69"/>
      <c r="D41" s="168"/>
      <c r="E41" s="71">
        <f>((([1]CRAFTSMAN!AR41*'[1]MARK UP FOR RETAIL'!$D$14)*'[1]MARK UP FOR RETAIL'!$D$11)*'[1]MARK UP FOR RETAIL'!$D$5)+'[1]MARK UP FOR RETAIL'!$G$5</f>
        <v>1148.58</v>
      </c>
      <c r="F41" s="138">
        <f>((([1]CRAFTSMAN!AS41*'[1]MARK UP FOR RETAIL'!$D$14)*'[1]MARK UP FOR RETAIL'!$D$11)*'[1]MARK UP FOR RETAIL'!$D$5)+'[1]MARK UP FOR RETAIL'!$G$5</f>
        <v>1427.2200000000003</v>
      </c>
      <c r="G41" s="139"/>
      <c r="H41" s="169">
        <f>(([1]CRAFTSMAN!AU41*'[1]MARK UP FOR RETAIL'!$D$14)*'[1]MARK UP FOR RETAIL'!$D$11)*'[1]MARK UP FOR RETAIL'!$D$5</f>
        <v>706.31999999999994</v>
      </c>
      <c r="I41" s="170"/>
      <c r="J41" s="170"/>
      <c r="K41" s="170">
        <f>(([1]CRAFTSMAN!AX41*'[1]MARK UP FOR RETAIL'!$D$14)*'[1]MARK UP FOR RETAIL'!$D$11)*'[1]MARK UP FOR RETAIL'!$D$5</f>
        <v>787.31999999999994</v>
      </c>
      <c r="L41" s="219"/>
    </row>
    <row r="42" spans="1:12" ht="16.5" thickBot="1" x14ac:dyDescent="0.3">
      <c r="A42" s="253" t="s">
        <v>86</v>
      </c>
      <c r="B42" s="254">
        <v>2</v>
      </c>
      <c r="C42" s="254"/>
      <c r="D42" s="171"/>
      <c r="E42" s="146">
        <f>((([1]CRAFTSMAN!AR42*'[1]MARK UP FOR RETAIL'!$D$14)*'[1]MARK UP FOR RETAIL'!$D$11)*'[1]MARK UP FOR RETAIL'!$D$5)+'[1]MARK UP FOR RETAIL'!$G$5</f>
        <v>1312.2</v>
      </c>
      <c r="F42" s="147">
        <f>((([1]CRAFTSMAN!AS42*'[1]MARK UP FOR RETAIL'!$D$14)*'[1]MARK UP FOR RETAIL'!$D$11)*'[1]MARK UP FOR RETAIL'!$D$5)+'[1]MARK UP FOR RETAIL'!$G$5</f>
        <v>1621.6200000000001</v>
      </c>
      <c r="G42" s="148"/>
      <c r="H42" s="172">
        <f>(([1]CRAFTSMAN!AU42*'[1]MARK UP FOR RETAIL'!$D$14)*'[1]MARK UP FOR RETAIL'!$D$11)*'[1]MARK UP FOR RETAIL'!$D$5</f>
        <v>856.98</v>
      </c>
      <c r="I42" s="173"/>
      <c r="J42" s="173"/>
      <c r="K42" s="173">
        <f>(([1]CRAFTSMAN!AX42*'[1]MARK UP FOR RETAIL'!$D$14)*'[1]MARK UP FOR RETAIL'!$D$11)*'[1]MARK UP FOR RETAIL'!$D$5</f>
        <v>952.56000000000006</v>
      </c>
      <c r="L42" s="221"/>
    </row>
  </sheetData>
  <mergeCells count="46">
    <mergeCell ref="B14:C14"/>
    <mergeCell ref="A25:E26"/>
    <mergeCell ref="A1:L1"/>
    <mergeCell ref="A3:D5"/>
    <mergeCell ref="E4:G5"/>
    <mergeCell ref="K4:L5"/>
    <mergeCell ref="B6:C6"/>
    <mergeCell ref="J6:J19"/>
    <mergeCell ref="B7:C7"/>
    <mergeCell ref="D7:D16"/>
    <mergeCell ref="B8:C8"/>
    <mergeCell ref="B9:C9"/>
    <mergeCell ref="B10:C10"/>
    <mergeCell ref="B11:C11"/>
    <mergeCell ref="B12:C12"/>
    <mergeCell ref="B13:C13"/>
    <mergeCell ref="B37:C37"/>
    <mergeCell ref="H37:J37"/>
    <mergeCell ref="K37:L37"/>
    <mergeCell ref="B15:C15"/>
    <mergeCell ref="B16:C16"/>
    <mergeCell ref="A17:D17"/>
    <mergeCell ref="A18:D18"/>
    <mergeCell ref="E18:G18"/>
    <mergeCell ref="A19:D19"/>
    <mergeCell ref="A23:L24"/>
    <mergeCell ref="E17:G17"/>
    <mergeCell ref="H25:L26"/>
    <mergeCell ref="A32:E34"/>
    <mergeCell ref="H35:L36"/>
    <mergeCell ref="B40:C40"/>
    <mergeCell ref="H40:J40"/>
    <mergeCell ref="K40:L40"/>
    <mergeCell ref="B38:C38"/>
    <mergeCell ref="D38:D42"/>
    <mergeCell ref="H38:J38"/>
    <mergeCell ref="K38:L38"/>
    <mergeCell ref="B39:C39"/>
    <mergeCell ref="H39:J39"/>
    <mergeCell ref="K39:L39"/>
    <mergeCell ref="B41:C41"/>
    <mergeCell ref="H41:J41"/>
    <mergeCell ref="K41:L41"/>
    <mergeCell ref="B42:C42"/>
    <mergeCell ref="H42:J42"/>
    <mergeCell ref="K42:L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43"/>
    </sheetView>
  </sheetViews>
  <sheetFormatPr defaultRowHeight="15" x14ac:dyDescent="0.25"/>
  <cols>
    <col min="7" max="7" width="11.28515625" customWidth="1"/>
  </cols>
  <sheetData>
    <row r="1" spans="1:12" ht="45.75" x14ac:dyDescent="0.25">
      <c r="A1" s="223" t="s">
        <v>94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12" ht="15" customHeight="1" x14ac:dyDescent="0.25">
      <c r="A2" s="226" t="s">
        <v>1</v>
      </c>
      <c r="B2" s="227"/>
      <c r="C2" s="227"/>
      <c r="D2" s="227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5">
      <c r="A3" s="227"/>
      <c r="B3" s="227"/>
      <c r="C3" s="227"/>
      <c r="D3" s="227"/>
      <c r="E3" s="50" t="s">
        <v>2</v>
      </c>
      <c r="F3" s="51"/>
      <c r="G3" s="52"/>
      <c r="H3" s="49"/>
      <c r="I3" s="49"/>
      <c r="J3" s="49"/>
      <c r="K3" s="54" t="s">
        <v>3</v>
      </c>
      <c r="L3" s="229"/>
    </row>
    <row r="4" spans="1:12" ht="15" customHeight="1" x14ac:dyDescent="0.25">
      <c r="A4" s="230"/>
      <c r="B4" s="230"/>
      <c r="C4" s="230"/>
      <c r="D4" s="230"/>
      <c r="E4" s="56"/>
      <c r="F4" s="57"/>
      <c r="G4" s="58"/>
      <c r="H4" s="53"/>
      <c r="I4" s="53"/>
      <c r="J4" s="53"/>
      <c r="K4" s="234"/>
      <c r="L4" s="234"/>
    </row>
    <row r="5" spans="1:12" ht="51" x14ac:dyDescent="0.25">
      <c r="A5" s="60" t="s">
        <v>43</v>
      </c>
      <c r="B5" s="61" t="s">
        <v>5</v>
      </c>
      <c r="C5" s="62"/>
      <c r="D5" s="63" t="s">
        <v>6</v>
      </c>
      <c r="E5" s="63" t="s">
        <v>7</v>
      </c>
      <c r="F5" s="63" t="s">
        <v>8</v>
      </c>
      <c r="G5" s="63" t="s">
        <v>9</v>
      </c>
      <c r="H5" s="63" t="s">
        <v>10</v>
      </c>
      <c r="I5" s="64" t="s">
        <v>47</v>
      </c>
      <c r="J5" s="65"/>
      <c r="K5" s="235" t="s">
        <v>12</v>
      </c>
      <c r="L5" s="235" t="s">
        <v>13</v>
      </c>
    </row>
    <row r="6" spans="1:12" ht="29.25" x14ac:dyDescent="0.25">
      <c r="A6" s="67" t="s">
        <v>518</v>
      </c>
      <c r="B6" s="68">
        <v>0</v>
      </c>
      <c r="C6" s="69"/>
      <c r="D6" s="70" t="s">
        <v>81</v>
      </c>
      <c r="E6" s="71">
        <f>((('[1]HIGH EAVE'!AR6*'[1]MARK UP FOR RETAIL'!$D$11)*'[1]MARK UP FOR RETAIL'!$D$9)*'[1]MARK UP FOR RETAIL'!$D$5)+'[1]MARK UP FOR RETAIL'!$G$5</f>
        <v>473.04</v>
      </c>
      <c r="F6" s="71">
        <f>((('[1]HIGH EAVE'!AS6*'[1]MARK UP FOR RETAIL'!$D$11)*'[1]MARK UP FOR RETAIL'!$D$9)*'[1]MARK UP FOR RETAIL'!$D$5)+'[1]MARK UP FOR RETAIL'!$G$5</f>
        <v>604.26</v>
      </c>
      <c r="G6" s="71">
        <f>((('[1]HIGH EAVE'!AT6*'[1]MARK UP FOR RETAIL'!$D$11)*'[1]MARK UP FOR RETAIL'!$D$9)*'[1]MARK UP FOR RETAIL'!$D$5)+'[1]MARK UP FOR RETAIL'!$G$5</f>
        <v>813.24</v>
      </c>
      <c r="H6" s="71">
        <f>(('[1]HIGH EAVE'!AU6*'[1]MARK UP FOR RETAIL'!$D$10)*'[1]MARK UP FOR RETAIL'!$D$11)*'[1]MARK UP FOR RETAIL'!$D$7</f>
        <v>103.68</v>
      </c>
      <c r="I6" s="71">
        <f>('[1]HIGH EAVE'!AV6*'[1]MARK UP FOR RETAIL'!$D$11)*'[1]MARK UP FOR RETAIL'!$D$5</f>
        <v>126.36</v>
      </c>
      <c r="J6" s="72"/>
      <c r="K6" s="73">
        <f>('[1]HIGH EAVE'!AX6*'[1]MARK UP FOR RETAIL'!$D$11)*'[1]MARK UP FOR RETAIL'!$D$5</f>
        <v>231.66</v>
      </c>
      <c r="L6" s="73">
        <f>('[1]HIGH EAVE'!AY6*'[1]MARK UP FOR RETAIL'!$D$11)*'[1]MARK UP FOR RETAIL'!$D$5</f>
        <v>255.96</v>
      </c>
    </row>
    <row r="7" spans="1:12" ht="15.75" x14ac:dyDescent="0.25">
      <c r="A7" s="236" t="s">
        <v>82</v>
      </c>
      <c r="B7" s="68">
        <v>1</v>
      </c>
      <c r="C7" s="69"/>
      <c r="D7" s="74"/>
      <c r="E7" s="71">
        <f>((('[1]HIGH EAVE'!AR7*'[1]MARK UP FOR RETAIL'!$D$11)*'[1]MARK UP FOR RETAIL'!$D$9)*'[1]MARK UP FOR RETAIL'!$D$5)+'[1]MARK UP FOR RETAIL'!$G$5</f>
        <v>562.14</v>
      </c>
      <c r="F7" s="71">
        <f>((('[1]HIGH EAVE'!AS7*'[1]MARK UP FOR RETAIL'!$D$11)*'[1]MARK UP FOR RETAIL'!$D$9)*'[1]MARK UP FOR RETAIL'!$D$5)+'[1]MARK UP FOR RETAIL'!$G$5</f>
        <v>738.71999999999991</v>
      </c>
      <c r="G7" s="71">
        <f>((('[1]HIGH EAVE'!AT7*'[1]MARK UP FOR RETAIL'!$D$11)*'[1]MARK UP FOR RETAIL'!$D$9)*'[1]MARK UP FOR RETAIL'!$D$5)+'[1]MARK UP FOR RETAIL'!$G$5</f>
        <v>983.34</v>
      </c>
      <c r="H7" s="71">
        <f>(('[1]HIGH EAVE'!AU7*'[1]MARK UP FOR RETAIL'!$D$10)*'[1]MARK UP FOR RETAIL'!$D$11)*'[1]MARK UP FOR RETAIL'!$D$7</f>
        <v>126.36</v>
      </c>
      <c r="I7" s="71">
        <f>('[1]HIGH EAVE'!AV7*'[1]MARK UP FOR RETAIL'!$D$11)*'[1]MARK UP FOR RETAIL'!$D$5</f>
        <v>286.74</v>
      </c>
      <c r="J7" s="72"/>
      <c r="K7" s="73">
        <f>('[1]HIGH EAVE'!AX7*'[1]MARK UP FOR RETAIL'!$D$11)*'[1]MARK UP FOR RETAIL'!$D$5</f>
        <v>293.22000000000003</v>
      </c>
      <c r="L7" s="73">
        <f>('[1]HIGH EAVE'!AY7*'[1]MARK UP FOR RETAIL'!$D$11)*'[1]MARK UP FOR RETAIL'!$D$5</f>
        <v>328.86</v>
      </c>
    </row>
    <row r="8" spans="1:12" ht="15.75" x14ac:dyDescent="0.25">
      <c r="A8" s="236" t="s">
        <v>83</v>
      </c>
      <c r="B8" s="68">
        <v>1</v>
      </c>
      <c r="C8" s="69"/>
      <c r="D8" s="74"/>
      <c r="E8" s="71">
        <f>((('[1]HIGH EAVE'!AR8*'[1]MARK UP FOR RETAIL'!$D$11)*'[1]MARK UP FOR RETAIL'!$D$9)*'[1]MARK UP FOR RETAIL'!$D$5)+'[1]MARK UP FOR RETAIL'!$G$5</f>
        <v>613.98</v>
      </c>
      <c r="F8" s="71">
        <f>((('[1]HIGH EAVE'!AS8*'[1]MARK UP FOR RETAIL'!$D$11)*'[1]MARK UP FOR RETAIL'!$D$9)*'[1]MARK UP FOR RETAIL'!$D$5)+'[1]MARK UP FOR RETAIL'!$G$5</f>
        <v>831.06000000000006</v>
      </c>
      <c r="G8" s="71">
        <f>((('[1]HIGH EAVE'!AT8*'[1]MARK UP FOR RETAIL'!$D$11)*'[1]MARK UP FOR RETAIL'!$D$9)*'[1]MARK UP FOR RETAIL'!$D$5)+'[1]MARK UP FOR RETAIL'!$G$5</f>
        <v>1151.82</v>
      </c>
      <c r="H8" s="71">
        <f>(('[1]HIGH EAVE'!AU8*'[1]MARK UP FOR RETAIL'!$D$10)*'[1]MARK UP FOR RETAIL'!$D$11)*'[1]MARK UP FOR RETAIL'!$D$7</f>
        <v>149.04</v>
      </c>
      <c r="I8" s="71">
        <f>('[1]HIGH EAVE'!AV8*'[1]MARK UP FOR RETAIL'!$D$11)*'[1]MARK UP FOR RETAIL'!$D$5</f>
        <v>353.15999999999997</v>
      </c>
      <c r="J8" s="72"/>
      <c r="K8" s="73">
        <f>('[1]HIGH EAVE'!AX8*'[1]MARK UP FOR RETAIL'!$D$11)*'[1]MARK UP FOR RETAIL'!$D$5</f>
        <v>361.26</v>
      </c>
      <c r="L8" s="73">
        <f>('[1]HIGH EAVE'!AY8*'[1]MARK UP FOR RETAIL'!$D$11)*'[1]MARK UP FOR RETAIL'!$D$5</f>
        <v>405</v>
      </c>
    </row>
    <row r="9" spans="1:12" ht="15.75" x14ac:dyDescent="0.25">
      <c r="A9" s="236" t="s">
        <v>84</v>
      </c>
      <c r="B9" s="68">
        <v>2</v>
      </c>
      <c r="C9" s="69"/>
      <c r="D9" s="74"/>
      <c r="E9" s="71">
        <f>((('[1]HIGH EAVE'!AR9*'[1]MARK UP FOR RETAIL'!$D$11)*'[1]MARK UP FOR RETAIL'!$D$9)*'[1]MARK UP FOR RETAIL'!$D$5)+'[1]MARK UP FOR RETAIL'!$G$5</f>
        <v>699.84</v>
      </c>
      <c r="F9" s="71">
        <f>((('[1]HIGH EAVE'!AS9*'[1]MARK UP FOR RETAIL'!$D$11)*'[1]MARK UP FOR RETAIL'!$D$9)*'[1]MARK UP FOR RETAIL'!$D$5)+'[1]MARK UP FOR RETAIL'!$G$5</f>
        <v>947.7</v>
      </c>
      <c r="G9" s="71">
        <f>((('[1]HIGH EAVE'!AT9*'[1]MARK UP FOR RETAIL'!$D$11)*'[1]MARK UP FOR RETAIL'!$D$9)*'[1]MARK UP FOR RETAIL'!$D$5)+'[1]MARK UP FOR RETAIL'!$G$5</f>
        <v>1339.74</v>
      </c>
      <c r="H9" s="71">
        <f>(('[1]HIGH EAVE'!AU9*'[1]MARK UP FOR RETAIL'!$D$10)*'[1]MARK UP FOR RETAIL'!$D$11)*'[1]MARK UP FOR RETAIL'!$D$7</f>
        <v>168.48000000000002</v>
      </c>
      <c r="I9" s="71">
        <f>('[1]HIGH EAVE'!AV9*'[1]MARK UP FOR RETAIL'!$D$11)*'[1]MARK UP FOR RETAIL'!$D$5</f>
        <v>413.1</v>
      </c>
      <c r="J9" s="72"/>
      <c r="K9" s="73">
        <f>('[1]HIGH EAVE'!AX9*'[1]MARK UP FOR RETAIL'!$D$11)*'[1]MARK UP FOR RETAIL'!$D$5</f>
        <v>416.34</v>
      </c>
      <c r="L9" s="73">
        <f>('[1]HIGH EAVE'!AY9*'[1]MARK UP FOR RETAIL'!$D$11)*'[1]MARK UP FOR RETAIL'!$D$5</f>
        <v>463.32</v>
      </c>
    </row>
    <row r="10" spans="1:12" ht="15.75" x14ac:dyDescent="0.25">
      <c r="A10" s="236" t="s">
        <v>85</v>
      </c>
      <c r="B10" s="68">
        <v>2</v>
      </c>
      <c r="C10" s="69"/>
      <c r="D10" s="74"/>
      <c r="E10" s="71">
        <f>((('[1]HIGH EAVE'!AR10*'[1]MARK UP FOR RETAIL'!$D$11)*'[1]MARK UP FOR RETAIL'!$D$9)*'[1]MARK UP FOR RETAIL'!$D$5)+'[1]MARK UP FOR RETAIL'!$G$5</f>
        <v>803.52</v>
      </c>
      <c r="F10" s="71">
        <f>((('[1]HIGH EAVE'!AS10*'[1]MARK UP FOR RETAIL'!$D$11)*'[1]MARK UP FOR RETAIL'!$D$9)*'[1]MARK UP FOR RETAIL'!$D$5)+'[1]MARK UP FOR RETAIL'!$G$5</f>
        <v>1093.5</v>
      </c>
      <c r="G10" s="71">
        <f>((('[1]HIGH EAVE'!AT10*'[1]MARK UP FOR RETAIL'!$D$11)*'[1]MARK UP FOR RETAIL'!$D$9)*'[1]MARK UP FOR RETAIL'!$D$5)+'[1]MARK UP FOR RETAIL'!$G$5</f>
        <v>1504.98</v>
      </c>
      <c r="H10" s="71">
        <f>(('[1]HIGH EAVE'!AU10*'[1]MARK UP FOR RETAIL'!$D$10)*'[1]MARK UP FOR RETAIL'!$D$11)*'[1]MARK UP FOR RETAIL'!$D$7</f>
        <v>181.44000000000003</v>
      </c>
      <c r="I10" s="71">
        <f>('[1]HIGH EAVE'!AV10*'[1]MARK UP FOR RETAIL'!$D$11)*'[1]MARK UP FOR RETAIL'!$D$5</f>
        <v>476.28000000000003</v>
      </c>
      <c r="J10" s="72"/>
      <c r="K10" s="73">
        <f>('[1]HIGH EAVE'!AX10*'[1]MARK UP FOR RETAIL'!$D$11)*'[1]MARK UP FOR RETAIL'!$D$5</f>
        <v>550.80000000000007</v>
      </c>
      <c r="L10" s="73">
        <f>('[1]HIGH EAVE'!AY10*'[1]MARK UP FOR RETAIL'!$D$11)*'[1]MARK UP FOR RETAIL'!$D$5</f>
        <v>613.98</v>
      </c>
    </row>
    <row r="11" spans="1:12" ht="15.75" x14ac:dyDescent="0.25">
      <c r="A11" s="236" t="s">
        <v>86</v>
      </c>
      <c r="B11" s="68">
        <v>2</v>
      </c>
      <c r="C11" s="69"/>
      <c r="D11" s="74"/>
      <c r="E11" s="71">
        <f>((('[1]HIGH EAVE'!AR11*'[1]MARK UP FOR RETAIL'!$D$11)*'[1]MARK UP FOR RETAIL'!$D$9)*'[1]MARK UP FOR RETAIL'!$D$5)+'[1]MARK UP FOR RETAIL'!$G$5</f>
        <v>946.08</v>
      </c>
      <c r="F11" s="71">
        <f>((('[1]HIGH EAVE'!AS11*'[1]MARK UP FOR RETAIL'!$D$11)*'[1]MARK UP FOR RETAIL'!$D$9)*'[1]MARK UP FOR RETAIL'!$D$5)+'[1]MARK UP FOR RETAIL'!$G$5</f>
        <v>1271.7</v>
      </c>
      <c r="G11" s="71">
        <f>((('[1]HIGH EAVE'!AT11*'[1]MARK UP FOR RETAIL'!$D$11)*'[1]MARK UP FOR RETAIL'!$D$9)*'[1]MARK UP FOR RETAIL'!$D$5)+'[1]MARK UP FOR RETAIL'!$G$5</f>
        <v>1741.5000000000002</v>
      </c>
      <c r="H11" s="71">
        <f>(('[1]HIGH EAVE'!AU11*'[1]MARK UP FOR RETAIL'!$D$10)*'[1]MARK UP FOR RETAIL'!$D$11)*'[1]MARK UP FOR RETAIL'!$D$7</f>
        <v>192.78</v>
      </c>
      <c r="I11" s="71">
        <f>('[1]HIGH EAVE'!AV11*'[1]MARK UP FOR RETAIL'!$D$11)*'[1]MARK UP FOR RETAIL'!$D$5</f>
        <v>542.70000000000005</v>
      </c>
      <c r="J11" s="72"/>
      <c r="K11" s="73">
        <f>('[1]HIGH EAVE'!AX11*'[1]MARK UP FOR RETAIL'!$D$11)*'[1]MARK UP FOR RETAIL'!$D$5</f>
        <v>680.40000000000009</v>
      </c>
      <c r="L11" s="73">
        <f>('[1]HIGH EAVE'!AY11*'[1]MARK UP FOR RETAIL'!$D$11)*'[1]MARK UP FOR RETAIL'!$D$5</f>
        <v>756.54</v>
      </c>
    </row>
    <row r="12" spans="1:12" ht="15.75" x14ac:dyDescent="0.25">
      <c r="A12" s="236" t="s">
        <v>87</v>
      </c>
      <c r="B12" s="68">
        <v>3</v>
      </c>
      <c r="C12" s="69"/>
      <c r="D12" s="74"/>
      <c r="E12" s="71">
        <f>((('[1]HIGH EAVE'!AR12*'[1]MARK UP FOR RETAIL'!$D$11)*'[1]MARK UP FOR RETAIL'!$D$9)*'[1]MARK UP FOR RETAIL'!$D$5)+'[1]MARK UP FOR RETAIL'!$G$5</f>
        <v>1109.7</v>
      </c>
      <c r="F12" s="71">
        <f>((('[1]HIGH EAVE'!AS12*'[1]MARK UP FOR RETAIL'!$D$11)*'[1]MARK UP FOR RETAIL'!$D$9)*'[1]MARK UP FOR RETAIL'!$D$5)+'[1]MARK UP FOR RETAIL'!$G$5</f>
        <v>1479.06</v>
      </c>
      <c r="G12" s="71">
        <f>((('[1]HIGH EAVE'!AT12*'[1]MARK UP FOR RETAIL'!$D$11)*'[1]MARK UP FOR RETAIL'!$D$9)*'[1]MARK UP FOR RETAIL'!$D$5)+'[1]MARK UP FOR RETAIL'!$G$5</f>
        <v>2003.94</v>
      </c>
      <c r="H12" s="71">
        <f>(('[1]HIGH EAVE'!AU12*'[1]MARK UP FOR RETAIL'!$D$10)*'[1]MARK UP FOR RETAIL'!$D$11)*'[1]MARK UP FOR RETAIL'!$D$7</f>
        <v>210.60000000000002</v>
      </c>
      <c r="I12" s="71">
        <f>('[1]HIGH EAVE'!AV12*'[1]MARK UP FOR RETAIL'!$D$11)*'[1]MARK UP FOR RETAIL'!$D$5</f>
        <v>604.26</v>
      </c>
      <c r="J12" s="72"/>
      <c r="K12" s="73">
        <f>('[1]HIGH EAVE'!AX12*'[1]MARK UP FOR RETAIL'!$D$11)*'[1]MARK UP FOR RETAIL'!$D$5</f>
        <v>808.38</v>
      </c>
      <c r="L12" s="73">
        <f>('[1]HIGH EAVE'!AY12*'[1]MARK UP FOR RETAIL'!$D$11)*'[1]MARK UP FOR RETAIL'!$D$5</f>
        <v>902.34</v>
      </c>
    </row>
    <row r="13" spans="1:12" ht="15.75" x14ac:dyDescent="0.25">
      <c r="A13" s="236" t="s">
        <v>88</v>
      </c>
      <c r="B13" s="68">
        <v>3</v>
      </c>
      <c r="C13" s="69"/>
      <c r="D13" s="74"/>
      <c r="E13" s="71">
        <f>((('[1]HIGH EAVE'!AR13*'[1]MARK UP FOR RETAIL'!$D$11)*'[1]MARK UP FOR RETAIL'!$D$9)*'[1]MARK UP FOR RETAIL'!$D$5)+'[1]MARK UP FOR RETAIL'!$G$5</f>
        <v>1263.6000000000001</v>
      </c>
      <c r="F13" s="71">
        <f>((('[1]HIGH EAVE'!AS13*'[1]MARK UP FOR RETAIL'!$D$11)*'[1]MARK UP FOR RETAIL'!$D$9)*'[1]MARK UP FOR RETAIL'!$D$5)+'[1]MARK UP FOR RETAIL'!$G$5</f>
        <v>1673.46</v>
      </c>
      <c r="G13" s="71">
        <f>((('[1]HIGH EAVE'!AT13*'[1]MARK UP FOR RETAIL'!$D$11)*'[1]MARK UP FOR RETAIL'!$D$9)*'[1]MARK UP FOR RETAIL'!$D$5)+'[1]MARK UP FOR RETAIL'!$G$5</f>
        <v>2195.1000000000004</v>
      </c>
      <c r="H13" s="71">
        <f>(('[1]HIGH EAVE'!AU13*'[1]MARK UP FOR RETAIL'!$D$10)*'[1]MARK UP FOR RETAIL'!$D$11)*'[1]MARK UP FOR RETAIL'!$D$7</f>
        <v>226.8</v>
      </c>
      <c r="I13" s="71">
        <f>('[1]HIGH EAVE'!AV13*'[1]MARK UP FOR RETAIL'!$D$11)*'[1]MARK UP FOR RETAIL'!$D$5</f>
        <v>667.44</v>
      </c>
      <c r="J13" s="72"/>
      <c r="K13" s="73">
        <f>('[1]HIGH EAVE'!AX13*'[1]MARK UP FOR RETAIL'!$D$11)*'[1]MARK UP FOR RETAIL'!$D$5</f>
        <v>947.7</v>
      </c>
      <c r="L13" s="73">
        <f>('[1]HIGH EAVE'!AY13*'[1]MARK UP FOR RETAIL'!$D$11)*'[1]MARK UP FOR RETAIL'!$D$5</f>
        <v>1054.6199999999999</v>
      </c>
    </row>
    <row r="14" spans="1:12" ht="15.75" x14ac:dyDescent="0.25">
      <c r="A14" s="236" t="s">
        <v>89</v>
      </c>
      <c r="B14" s="68">
        <v>4</v>
      </c>
      <c r="C14" s="69"/>
      <c r="D14" s="74"/>
      <c r="E14" s="71">
        <f>((('[1]HIGH EAVE'!AR14*'[1]MARK UP FOR RETAIL'!$D$11)*'[1]MARK UP FOR RETAIL'!$D$9)*'[1]MARK UP FOR RETAIL'!$D$5)+'[1]MARK UP FOR RETAIL'!$G$5</f>
        <v>1432.08</v>
      </c>
      <c r="F14" s="71">
        <f>((('[1]HIGH EAVE'!AS14*'[1]MARK UP FOR RETAIL'!$D$11)*'[1]MARK UP FOR RETAIL'!$D$9)*'[1]MARK UP FOR RETAIL'!$D$5)+'[1]MARK UP FOR RETAIL'!$G$5</f>
        <v>1885.68</v>
      </c>
      <c r="G14" s="71">
        <f>((('[1]HIGH EAVE'!AT14*'[1]MARK UP FOR RETAIL'!$D$11)*'[1]MARK UP FOR RETAIL'!$D$9)*'[1]MARK UP FOR RETAIL'!$D$5)+'[1]MARK UP FOR RETAIL'!$G$5</f>
        <v>2455.92</v>
      </c>
      <c r="H14" s="71">
        <f>(('[1]HIGH EAVE'!AU14*'[1]MARK UP FOR RETAIL'!$D$10)*'[1]MARK UP FOR RETAIL'!$D$11)*'[1]MARK UP FOR RETAIL'!$D$7</f>
        <v>238.14000000000001</v>
      </c>
      <c r="I14" s="71">
        <f>('[1]HIGH EAVE'!AV14*'[1]MARK UP FOR RETAIL'!$D$11)*'[1]MARK UP FOR RETAIL'!$D$5</f>
        <v>732.24</v>
      </c>
      <c r="J14" s="72"/>
      <c r="K14" s="73">
        <f>('[1]HIGH EAVE'!AX14*'[1]MARK UP FOR RETAIL'!$D$11)*'[1]MARK UP FOR RETAIL'!$D$5</f>
        <v>1112.94</v>
      </c>
      <c r="L14" s="73">
        <f>('[1]HIGH EAVE'!AY14*'[1]MARK UP FOR RETAIL'!$D$11)*'[1]MARK UP FOR RETAIL'!$D$5</f>
        <v>1237.68</v>
      </c>
    </row>
    <row r="15" spans="1:12" ht="15.75" x14ac:dyDescent="0.25">
      <c r="A15" s="255" t="s">
        <v>90</v>
      </c>
      <c r="B15" s="157">
        <v>4</v>
      </c>
      <c r="C15" s="158"/>
      <c r="D15" s="74"/>
      <c r="E15" s="71">
        <f>((('[1]HIGH EAVE'!AR15*'[1]MARK UP FOR RETAIL'!$D$11)*'[1]MARK UP FOR RETAIL'!$D$9)*'[1]MARK UP FOR RETAIL'!$D$5)+'[1]MARK UP FOR RETAIL'!$G$5</f>
        <v>1636.2</v>
      </c>
      <c r="F15" s="71">
        <f>((('[1]HIGH EAVE'!AS15*'[1]MARK UP FOR RETAIL'!$D$11)*'[1]MARK UP FOR RETAIL'!$D$9)*'[1]MARK UP FOR RETAIL'!$D$5)+'[1]MARK UP FOR RETAIL'!$G$5</f>
        <v>2136.7800000000002</v>
      </c>
      <c r="G15" s="71">
        <f>((('[1]HIGH EAVE'!AT15*'[1]MARK UP FOR RETAIL'!$D$11)*'[1]MARK UP FOR RETAIL'!$D$9)*'[1]MARK UP FOR RETAIL'!$D$5)+'[1]MARK UP FOR RETAIL'!$G$5</f>
        <v>2758.86</v>
      </c>
      <c r="H15" s="71">
        <f>(('[1]HIGH EAVE'!AU15*'[1]MARK UP FOR RETAIL'!$D$10)*'[1]MARK UP FOR RETAIL'!$D$11)*'[1]MARK UP FOR RETAIL'!$D$7</f>
        <v>255.96</v>
      </c>
      <c r="I15" s="71">
        <f>('[1]HIGH EAVE'!AV15*'[1]MARK UP FOR RETAIL'!$D$11)*'[1]MARK UP FOR RETAIL'!$D$5</f>
        <v>800.28</v>
      </c>
      <c r="J15" s="72"/>
      <c r="K15" s="73">
        <f>('[1]HIGH EAVE'!AX15*'[1]MARK UP FOR RETAIL'!$D$11)*'[1]MARK UP FOR RETAIL'!$D$5</f>
        <v>1286.28</v>
      </c>
      <c r="L15" s="73">
        <f>('[1]HIGH EAVE'!AY15*'[1]MARK UP FOR RETAIL'!$D$11)*'[1]MARK UP FOR RETAIL'!$D$5</f>
        <v>1427.2200000000003</v>
      </c>
    </row>
    <row r="16" spans="1:12" ht="15.75" x14ac:dyDescent="0.25">
      <c r="A16" s="256" t="s">
        <v>95</v>
      </c>
      <c r="B16" s="256"/>
      <c r="C16" s="256"/>
      <c r="D16" s="256"/>
      <c r="E16" s="80">
        <f>((('[1]HIGH EAVE'!AR16*'[1]MARK UP FOR RETAIL'!$D$9)*'[1]MARK UP FOR RETAIL'!$D$11)*'[1]MARK UP FOR RETAIL'!$D$5)</f>
        <v>103.68</v>
      </c>
      <c r="F16" s="81"/>
      <c r="G16" s="82"/>
      <c r="H16" s="71">
        <f>(('[1]HIGH EAVE'!AU16*'[1]MARK UP FOR RETAIL'!$D$10)*'[1]MARK UP FOR RETAIL'!$D$11)*'[1]MARK UP FOR RETAIL'!$D$7</f>
        <v>25.92</v>
      </c>
      <c r="I16" s="159" t="s">
        <v>25</v>
      </c>
      <c r="J16" s="72"/>
      <c r="K16" s="73">
        <f>('[1]HIGH EAVE'!AX16*'[1]MARK UP FOR RETAIL'!$D$11)*'[1]MARK UP FOR RETAIL'!$D$5</f>
        <v>45.360000000000007</v>
      </c>
      <c r="L16" s="73">
        <f>('[1]HIGH EAVE'!AY16*'[1]MARK UP FOR RETAIL'!$D$11)*'[1]MARK UP FOR RETAIL'!$D$5</f>
        <v>51.84</v>
      </c>
    </row>
    <row r="17" spans="1:12" ht="15.75" x14ac:dyDescent="0.25">
      <c r="A17" s="256" t="s">
        <v>96</v>
      </c>
      <c r="B17" s="256"/>
      <c r="C17" s="256"/>
      <c r="D17" s="256"/>
      <c r="E17" s="71">
        <f>((('[1]HIGH EAVE'!AR17*'[1]MARK UP FOR RETAIL'!$D$9)*'[1]MARK UP FOR RETAIL'!$D$11)*'[1]MARK UP FOR RETAIL'!$D$5)</f>
        <v>217.07999999999998</v>
      </c>
      <c r="F17" s="71">
        <f>((('[1]HIGH EAVE'!AS17*'[1]MARK UP FOR RETAIL'!$D$9)*'[1]MARK UP FOR RETAIL'!$D$11)*'[1]MARK UP FOR RETAIL'!$D$5)</f>
        <v>296.46000000000004</v>
      </c>
      <c r="G17" s="71">
        <f>((('[1]HIGH EAVE'!AT17*'[1]MARK UP FOR RETAIL'!$D$9)*'[1]MARK UP FOR RETAIL'!$D$11)*'[1]MARK UP FOR RETAIL'!$D$5)</f>
        <v>320.76</v>
      </c>
      <c r="H17" s="71">
        <f>(('[1]HIGH EAVE'!AU17*'[1]MARK UP FOR RETAIL'!$D$10)*'[1]MARK UP FOR RETAIL'!$D$11)*'[1]MARK UP FOR RETAIL'!$D$7</f>
        <v>55.08</v>
      </c>
      <c r="I17" s="71">
        <f>('[1]HIGH EAVE'!AV17*'[1]MARK UP FOR RETAIL'!$D$11)*'[1]MARK UP FOR RETAIL'!$D$5</f>
        <v>63.18</v>
      </c>
      <c r="J17" s="72"/>
      <c r="K17" s="73">
        <f>('[1]HIGH EAVE'!AX17*'[1]MARK UP FOR RETAIL'!$D$11)*'[1]MARK UP FOR RETAIL'!$D$5</f>
        <v>142.56</v>
      </c>
      <c r="L17" s="73">
        <f>('[1]HIGH EAVE'!AY17*'[1]MARK UP FOR RETAIL'!$D$11)*'[1]MARK UP FOR RETAIL'!$D$5</f>
        <v>160.38</v>
      </c>
    </row>
    <row r="18" spans="1:12" ht="15.75" x14ac:dyDescent="0.25">
      <c r="A18" s="77" t="s">
        <v>26</v>
      </c>
      <c r="B18" s="78"/>
      <c r="C18" s="78"/>
      <c r="D18" s="79"/>
      <c r="E18" s="80">
        <f>((('[1]HIGH EAVE'!AR18*'[1]MARK UP FOR RETAIL'!$D$10)*'[1]MARK UP FOR RETAIL'!$D$11)*'[1]MARK UP FOR RETAIL'!$D$7)</f>
        <v>37.26</v>
      </c>
      <c r="F18" s="81"/>
      <c r="G18" s="82"/>
      <c r="H18" s="159" t="s">
        <v>25</v>
      </c>
      <c r="I18" s="159" t="s">
        <v>25</v>
      </c>
      <c r="J18" s="72"/>
      <c r="K18" s="73">
        <f>('[1]HIGH EAVE'!AX18*'[1]MARK UP FOR RETAIL'!$D$11)*'[1]MARK UP FOR RETAIL'!$D$5</f>
        <v>25.92</v>
      </c>
      <c r="L18" s="73">
        <f>('[1]HIGH EAVE'!AY18*'[1]MARK UP FOR RETAIL'!$D$11)*'[1]MARK UP FOR RETAIL'!$D$5</f>
        <v>30.780000000000005</v>
      </c>
    </row>
    <row r="19" spans="1:12" ht="15.75" x14ac:dyDescent="0.25">
      <c r="A19" s="83" t="s">
        <v>27</v>
      </c>
      <c r="B19" s="84"/>
      <c r="C19" s="84"/>
      <c r="D19" s="85"/>
      <c r="E19" s="86">
        <f>((('[1]HIGH EAVE'!AR19*'[1]MARK UP FOR RETAIL'!$D$9)*'[1]MARK UP FOR RETAIL'!$D$11)*'[1]MARK UP FOR RETAIL'!$D$5)</f>
        <v>-66.42</v>
      </c>
      <c r="F19" s="86">
        <f>((('[1]HIGH EAVE'!AS19*'[1]MARK UP FOR RETAIL'!$D$9)*'[1]MARK UP FOR RETAIL'!$D$11)*'[1]MARK UP FOR RETAIL'!$D$5)</f>
        <v>-111.78</v>
      </c>
      <c r="G19" s="86">
        <f>((('[1]HIGH EAVE'!AT19*'[1]MARK UP FOR RETAIL'!$D$9)*'[1]MARK UP FOR RETAIL'!$D$11)*'[1]MARK UP FOR RETAIL'!$D$5)</f>
        <v>-118.26</v>
      </c>
      <c r="H19" s="86">
        <f>(('[1]HIGH EAVE'!AU19*'[1]MARK UP FOR RETAIL'!$D$10)*'[1]MARK UP FOR RETAIL'!$D$11)*'[1]MARK UP FOR RETAIL'!$D$7</f>
        <v>-17.82</v>
      </c>
      <c r="I19" s="87"/>
      <c r="J19" s="88"/>
      <c r="K19" s="86">
        <f>('[1]HIGH EAVE'!AX19*'[1]MARK UP FOR RETAIL'!$D$11)*'[1]MARK UP FOR RETAIL'!$D$5</f>
        <v>-51.84</v>
      </c>
      <c r="L19" s="86">
        <f>('[1]HIGH EAVE'!AY19*'[1]MARK UP FOR RETAIL'!$D$11)*'[1]MARK UP FOR RETAIL'!$D$5</f>
        <v>-55.08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176"/>
      <c r="G21" s="176"/>
      <c r="H21" s="176"/>
      <c r="I21" s="176"/>
      <c r="J21" s="49"/>
      <c r="K21" s="49"/>
      <c r="L21" s="49"/>
    </row>
    <row r="22" spans="1:12" x14ac:dyDescent="0.25">
      <c r="A22" s="49"/>
      <c r="B22" s="90"/>
      <c r="C22" s="90"/>
      <c r="D22" s="49"/>
      <c r="E22" s="49"/>
      <c r="F22" s="176"/>
      <c r="G22" s="176"/>
      <c r="H22" s="176"/>
      <c r="I22" s="176"/>
      <c r="J22" s="49"/>
      <c r="K22" s="49"/>
      <c r="L22" s="49"/>
    </row>
    <row r="23" spans="1:12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customHeight="1" x14ac:dyDescent="0.25">
      <c r="A24" s="237" t="s">
        <v>97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9"/>
    </row>
    <row r="25" spans="1:12" ht="15" customHeight="1" x14ac:dyDescent="0.25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2"/>
    </row>
    <row r="26" spans="1:12" ht="20.25" x14ac:dyDescent="0.25">
      <c r="A26" s="103" t="s">
        <v>29</v>
      </c>
      <c r="B26" s="104"/>
      <c r="C26" s="104"/>
      <c r="D26" s="104"/>
      <c r="E26" s="104"/>
      <c r="F26" s="99"/>
      <c r="G26" s="100"/>
      <c r="H26" s="101" t="s">
        <v>30</v>
      </c>
      <c r="I26" s="101"/>
      <c r="J26" s="101"/>
      <c r="K26" s="101"/>
      <c r="L26" s="102"/>
    </row>
    <row r="27" spans="1:12" ht="20.25" x14ac:dyDescent="0.25">
      <c r="A27" s="103"/>
      <c r="B27" s="104"/>
      <c r="C27" s="104"/>
      <c r="D27" s="104"/>
      <c r="E27" s="104"/>
      <c r="F27" s="99"/>
      <c r="G27" s="105"/>
      <c r="H27" s="106"/>
      <c r="I27" s="106"/>
      <c r="J27" s="106"/>
      <c r="K27" s="106"/>
      <c r="L27" s="107"/>
    </row>
    <row r="28" spans="1:12" ht="15.75" x14ac:dyDescent="0.25">
      <c r="A28" s="108" t="s">
        <v>31</v>
      </c>
      <c r="B28" s="109"/>
      <c r="C28" s="109"/>
      <c r="D28" s="110"/>
      <c r="E28" s="110"/>
      <c r="F28" s="110"/>
      <c r="G28" s="111"/>
      <c r="H28" s="111" t="s">
        <v>32</v>
      </c>
      <c r="I28" s="112"/>
      <c r="J28" s="112"/>
      <c r="K28" s="112"/>
      <c r="L28" s="113"/>
    </row>
    <row r="29" spans="1:12" ht="15.75" x14ac:dyDescent="0.25">
      <c r="A29" s="108" t="s">
        <v>93</v>
      </c>
      <c r="B29" s="109"/>
      <c r="C29" s="109"/>
      <c r="D29" s="110"/>
      <c r="E29" s="110"/>
      <c r="F29" s="110"/>
      <c r="G29" s="111"/>
      <c r="H29" s="111" t="s">
        <v>76</v>
      </c>
      <c r="I29" s="112"/>
      <c r="J29" s="112"/>
      <c r="K29" s="112"/>
      <c r="L29" s="113"/>
    </row>
    <row r="30" spans="1:12" ht="15.75" x14ac:dyDescent="0.25">
      <c r="A30" s="108" t="s">
        <v>35</v>
      </c>
      <c r="B30" s="109"/>
      <c r="C30" s="109"/>
      <c r="D30" s="110"/>
      <c r="E30" s="110"/>
      <c r="F30" s="110"/>
      <c r="G30" s="111"/>
      <c r="H30" s="111" t="s">
        <v>36</v>
      </c>
      <c r="I30" s="112"/>
      <c r="J30" s="112"/>
      <c r="K30" s="112"/>
      <c r="L30" s="113"/>
    </row>
    <row r="31" spans="1:12" ht="15.75" x14ac:dyDescent="0.25">
      <c r="A31" s="108" t="s">
        <v>37</v>
      </c>
      <c r="B31" s="109"/>
      <c r="C31" s="109"/>
      <c r="D31" s="110"/>
      <c r="E31" s="110"/>
      <c r="F31" s="110"/>
      <c r="G31" s="111"/>
      <c r="H31" s="111" t="s">
        <v>38</v>
      </c>
      <c r="I31" s="112"/>
      <c r="J31" s="112"/>
      <c r="K31" s="112"/>
      <c r="L31" s="113"/>
    </row>
    <row r="32" spans="1:12" ht="15.75" x14ac:dyDescent="0.25">
      <c r="A32" s="108"/>
      <c r="B32" s="109"/>
      <c r="C32" s="109"/>
      <c r="D32" s="110"/>
      <c r="E32" s="110"/>
      <c r="F32" s="110"/>
      <c r="G32" s="111"/>
      <c r="H32" s="111" t="s">
        <v>39</v>
      </c>
      <c r="I32" s="112"/>
      <c r="J32" s="112"/>
      <c r="K32" s="112"/>
      <c r="L32" s="113"/>
    </row>
    <row r="33" spans="1:12" ht="15.75" x14ac:dyDescent="0.25">
      <c r="A33" s="114"/>
      <c r="B33" s="160"/>
      <c r="C33" s="160"/>
      <c r="D33" s="160"/>
      <c r="E33" s="160"/>
      <c r="F33" s="110"/>
      <c r="G33" s="111"/>
      <c r="H33" s="111" t="s">
        <v>40</v>
      </c>
      <c r="I33" s="112"/>
      <c r="J33" s="112"/>
      <c r="K33" s="112"/>
      <c r="L33" s="113"/>
    </row>
    <row r="34" spans="1:12" ht="15.75" x14ac:dyDescent="0.25">
      <c r="A34" s="161"/>
      <c r="B34" s="160"/>
      <c r="C34" s="160"/>
      <c r="D34" s="160"/>
      <c r="E34" s="160"/>
      <c r="F34" s="110"/>
      <c r="G34" s="111"/>
      <c r="H34" s="111" t="s">
        <v>41</v>
      </c>
      <c r="I34" s="112"/>
      <c r="J34" s="112"/>
      <c r="K34" s="112"/>
      <c r="L34" s="113"/>
    </row>
    <row r="35" spans="1:12" ht="15" customHeight="1" thickBot="1" x14ac:dyDescent="0.3">
      <c r="A35" s="161"/>
      <c r="B35" s="160"/>
      <c r="C35" s="160"/>
      <c r="D35" s="160"/>
      <c r="E35" s="160"/>
      <c r="F35" s="110"/>
      <c r="G35" s="110"/>
      <c r="H35" s="110"/>
      <c r="I35" s="110"/>
      <c r="J35" s="110"/>
      <c r="K35" s="110"/>
      <c r="L35" s="116"/>
    </row>
    <row r="36" spans="1:12" ht="20.25" x14ac:dyDescent="0.3">
      <c r="A36" s="117"/>
      <c r="B36" s="109"/>
      <c r="C36" s="109"/>
      <c r="D36" s="110"/>
      <c r="E36" s="110"/>
      <c r="F36" s="110"/>
      <c r="G36" s="118"/>
      <c r="H36" s="243" t="s">
        <v>42</v>
      </c>
      <c r="I36" s="244"/>
      <c r="J36" s="244"/>
      <c r="K36" s="244"/>
      <c r="L36" s="245"/>
    </row>
    <row r="37" spans="1:12" ht="21" thickBot="1" x14ac:dyDescent="0.3">
      <c r="A37" s="122"/>
      <c r="B37" s="109"/>
      <c r="C37" s="109"/>
      <c r="D37" s="110"/>
      <c r="E37" s="110"/>
      <c r="F37" s="110"/>
      <c r="G37" s="118"/>
      <c r="H37" s="257"/>
      <c r="I37" s="258"/>
      <c r="J37" s="258"/>
      <c r="K37" s="258"/>
      <c r="L37" s="259"/>
    </row>
    <row r="38" spans="1:12" ht="51" x14ac:dyDescent="0.25">
      <c r="A38" s="126" t="s">
        <v>43</v>
      </c>
      <c r="B38" s="127" t="s">
        <v>5</v>
      </c>
      <c r="C38" s="128"/>
      <c r="D38" s="129" t="s">
        <v>6</v>
      </c>
      <c r="E38" s="129" t="s">
        <v>7</v>
      </c>
      <c r="F38" s="130" t="s">
        <v>8</v>
      </c>
      <c r="G38" s="131"/>
      <c r="H38" s="249" t="s">
        <v>12</v>
      </c>
      <c r="I38" s="250"/>
      <c r="J38" s="250"/>
      <c r="K38" s="250" t="s">
        <v>13</v>
      </c>
      <c r="L38" s="251"/>
    </row>
    <row r="39" spans="1:12" ht="15.75" x14ac:dyDescent="0.25">
      <c r="A39" s="252" t="s">
        <v>82</v>
      </c>
      <c r="B39" s="218">
        <v>1</v>
      </c>
      <c r="C39" s="218"/>
      <c r="D39" s="168" t="s">
        <v>81</v>
      </c>
      <c r="E39" s="71">
        <f>((('[1]HIGH EAVE'!AR39*'[1]MARK UP FOR RETAIL'!$D$14)*'[1]MARK UP FOR RETAIL'!$D$11)*'[1]MARK UP FOR RETAIL'!$D$5)+'[1]MARK UP FOR RETAIL'!$G$5</f>
        <v>847.2600000000001</v>
      </c>
      <c r="F39" s="138">
        <f>((('[1]HIGH EAVE'!AS39*'[1]MARK UP FOR RETAIL'!$D$14)*'[1]MARK UP FOR RETAIL'!$D$11)*'[1]MARK UP FOR RETAIL'!$D$5)+'[1]MARK UP FOR RETAIL'!$G$5</f>
        <v>1025.46</v>
      </c>
      <c r="G39" s="139"/>
      <c r="H39" s="169">
        <f>(('[1]HIGH EAVE'!AU39*'[1]MARK UP FOR RETAIL'!$D$14)*'[1]MARK UP FOR RETAIL'!$D$11)*'[1]MARK UP FOR RETAIL'!$D$5</f>
        <v>411.48</v>
      </c>
      <c r="I39" s="170"/>
      <c r="J39" s="170"/>
      <c r="K39" s="170">
        <f>(('[1]HIGH EAVE'!AX39*'[1]MARK UP FOR RETAIL'!$D$14)*'[1]MARK UP FOR RETAIL'!$D$11)*'[1]MARK UP FOR RETAIL'!$D$5</f>
        <v>456.84</v>
      </c>
      <c r="L39" s="219"/>
    </row>
    <row r="40" spans="1:12" ht="15.75" x14ac:dyDescent="0.25">
      <c r="A40" s="252" t="s">
        <v>83</v>
      </c>
      <c r="B40" s="218">
        <v>1</v>
      </c>
      <c r="C40" s="218"/>
      <c r="D40" s="168"/>
      <c r="E40" s="71">
        <f>((('[1]HIGH EAVE'!AR40*'[1]MARK UP FOR RETAIL'!$D$14)*'[1]MARK UP FOR RETAIL'!$D$11)*'[1]MARK UP FOR RETAIL'!$D$5)+'[1]MARK UP FOR RETAIL'!$G$5</f>
        <v>939.6</v>
      </c>
      <c r="F40" s="138">
        <f>((('[1]HIGH EAVE'!AS40*'[1]MARK UP FOR RETAIL'!$D$14)*'[1]MARK UP FOR RETAIL'!$D$11)*'[1]MARK UP FOR RETAIL'!$D$5)+'[1]MARK UP FOR RETAIL'!$G$5</f>
        <v>1158.3000000000002</v>
      </c>
      <c r="G40" s="139"/>
      <c r="H40" s="169">
        <f>(('[1]HIGH EAVE'!AU40*'[1]MARK UP FOR RETAIL'!$D$14)*'[1]MARK UP FOR RETAIL'!$D$11)*'[1]MARK UP FOR RETAIL'!$D$5</f>
        <v>511.92</v>
      </c>
      <c r="I40" s="170"/>
      <c r="J40" s="170"/>
      <c r="K40" s="170">
        <f>(('[1]HIGH EAVE'!AX40*'[1]MARK UP FOR RETAIL'!$D$14)*'[1]MARK UP FOR RETAIL'!$D$11)*'[1]MARK UP FOR RETAIL'!$D$5</f>
        <v>570.24</v>
      </c>
      <c r="L40" s="219"/>
    </row>
    <row r="41" spans="1:12" ht="15.75" x14ac:dyDescent="0.25">
      <c r="A41" s="252" t="s">
        <v>84</v>
      </c>
      <c r="B41" s="218">
        <v>2</v>
      </c>
      <c r="C41" s="218"/>
      <c r="D41" s="168"/>
      <c r="E41" s="71">
        <f>((('[1]HIGH EAVE'!AR41*'[1]MARK UP FOR RETAIL'!$D$14)*'[1]MARK UP FOR RETAIL'!$D$11)*'[1]MARK UP FOR RETAIL'!$D$5)+'[1]MARK UP FOR RETAIL'!$G$5</f>
        <v>1067.58</v>
      </c>
      <c r="F41" s="138">
        <f>((('[1]HIGH EAVE'!AS41*'[1]MARK UP FOR RETAIL'!$D$14)*'[1]MARK UP FOR RETAIL'!$D$11)*'[1]MARK UP FOR RETAIL'!$D$5)+'[1]MARK UP FOR RETAIL'!$G$5</f>
        <v>1318.68</v>
      </c>
      <c r="G41" s="139"/>
      <c r="H41" s="169">
        <f>(('[1]HIGH EAVE'!AU41*'[1]MARK UP FOR RETAIL'!$D$14)*'[1]MARK UP FOR RETAIL'!$D$11)*'[1]MARK UP FOR RETAIL'!$D$5</f>
        <v>599.40000000000009</v>
      </c>
      <c r="I41" s="170"/>
      <c r="J41" s="170"/>
      <c r="K41" s="170">
        <f>(('[1]HIGH EAVE'!AX41*'[1]MARK UP FOR RETAIL'!$D$14)*'[1]MARK UP FOR RETAIL'!$D$11)*'[1]MARK UP FOR RETAIL'!$D$5</f>
        <v>664.2</v>
      </c>
      <c r="L41" s="219"/>
    </row>
    <row r="42" spans="1:12" ht="15.75" x14ac:dyDescent="0.25">
      <c r="A42" s="252" t="s">
        <v>85</v>
      </c>
      <c r="B42" s="68">
        <v>2</v>
      </c>
      <c r="C42" s="69"/>
      <c r="D42" s="168"/>
      <c r="E42" s="71">
        <f>((('[1]HIGH EAVE'!AR42*'[1]MARK UP FOR RETAIL'!$D$14)*'[1]MARK UP FOR RETAIL'!$D$11)*'[1]MARK UP FOR RETAIL'!$D$5)+'[1]MARK UP FOR RETAIL'!$G$5</f>
        <v>1237.68</v>
      </c>
      <c r="F42" s="138">
        <f>((('[1]HIGH EAVE'!AS42*'[1]MARK UP FOR RETAIL'!$D$14)*'[1]MARK UP FOR RETAIL'!$D$11)*'[1]MARK UP FOR RETAIL'!$D$5)+'[1]MARK UP FOR RETAIL'!$G$5</f>
        <v>1527.66</v>
      </c>
      <c r="G42" s="139"/>
      <c r="H42" s="169">
        <f>(('[1]HIGH EAVE'!AU42*'[1]MARK UP FOR RETAIL'!$D$14)*'[1]MARK UP FOR RETAIL'!$D$11)*'[1]MARK UP FOR RETAIL'!$D$5</f>
        <v>779.21999999999991</v>
      </c>
      <c r="I42" s="170"/>
      <c r="J42" s="170"/>
      <c r="K42" s="170">
        <f>(('[1]HIGH EAVE'!AX42*'[1]MARK UP FOR RETAIL'!$D$14)*'[1]MARK UP FOR RETAIL'!$D$11)*'[1]MARK UP FOR RETAIL'!$D$5</f>
        <v>865.08</v>
      </c>
      <c r="L42" s="219"/>
    </row>
    <row r="43" spans="1:12" ht="16.5" thickBot="1" x14ac:dyDescent="0.3">
      <c r="A43" s="253" t="s">
        <v>86</v>
      </c>
      <c r="B43" s="254">
        <v>2</v>
      </c>
      <c r="C43" s="254"/>
      <c r="D43" s="171"/>
      <c r="E43" s="146">
        <f>((('[1]HIGH EAVE'!AR43*'[1]MARK UP FOR RETAIL'!$D$14)*'[1]MARK UP FOR RETAIL'!$D$11)*'[1]MARK UP FOR RETAIL'!$D$5)+'[1]MARK UP FOR RETAIL'!$G$5</f>
        <v>1414.26</v>
      </c>
      <c r="F43" s="147">
        <f>((('[1]HIGH EAVE'!AS43*'[1]MARK UP FOR RETAIL'!$D$14)*'[1]MARK UP FOR RETAIL'!$D$11)*'[1]MARK UP FOR RETAIL'!$D$5)+'[1]MARK UP FOR RETAIL'!$G$5</f>
        <v>1739.88</v>
      </c>
      <c r="G43" s="148"/>
      <c r="H43" s="172">
        <f>(('[1]HIGH EAVE'!AU43*'[1]MARK UP FOR RETAIL'!$D$14)*'[1]MARK UP FOR RETAIL'!$D$11)*'[1]MARK UP FOR RETAIL'!$D$5</f>
        <v>934.74</v>
      </c>
      <c r="I43" s="173"/>
      <c r="J43" s="173"/>
      <c r="K43" s="173">
        <f>(('[1]HIGH EAVE'!AX43*'[1]MARK UP FOR RETAIL'!$D$14)*'[1]MARK UP FOR RETAIL'!$D$11)*'[1]MARK UP FOR RETAIL'!$D$5</f>
        <v>1038.42</v>
      </c>
      <c r="L43" s="221"/>
    </row>
  </sheetData>
  <mergeCells count="47">
    <mergeCell ref="B13:C13"/>
    <mergeCell ref="E16:G16"/>
    <mergeCell ref="A1:L1"/>
    <mergeCell ref="A2:D4"/>
    <mergeCell ref="E3:G4"/>
    <mergeCell ref="K3:L4"/>
    <mergeCell ref="B5:C5"/>
    <mergeCell ref="J5:J19"/>
    <mergeCell ref="B6:C6"/>
    <mergeCell ref="D6:D15"/>
    <mergeCell ref="B7:C7"/>
    <mergeCell ref="B8:C8"/>
    <mergeCell ref="B9:C9"/>
    <mergeCell ref="B10:C10"/>
    <mergeCell ref="B11:C11"/>
    <mergeCell ref="B12:C12"/>
    <mergeCell ref="B14:C14"/>
    <mergeCell ref="B38:C38"/>
    <mergeCell ref="H38:J38"/>
    <mergeCell ref="K38:L38"/>
    <mergeCell ref="B39:C39"/>
    <mergeCell ref="B15:C15"/>
    <mergeCell ref="A16:D16"/>
    <mergeCell ref="A17:D17"/>
    <mergeCell ref="A18:D18"/>
    <mergeCell ref="E18:G18"/>
    <mergeCell ref="A19:D19"/>
    <mergeCell ref="K40:L40"/>
    <mergeCell ref="B41:C41"/>
    <mergeCell ref="H41:J41"/>
    <mergeCell ref="K41:L41"/>
    <mergeCell ref="A24:L25"/>
    <mergeCell ref="A26:E27"/>
    <mergeCell ref="H26:L27"/>
    <mergeCell ref="A33:E35"/>
    <mergeCell ref="H40:J40"/>
    <mergeCell ref="H36:L37"/>
    <mergeCell ref="H42:J42"/>
    <mergeCell ref="K42:L42"/>
    <mergeCell ref="B43:C43"/>
    <mergeCell ref="H43:J43"/>
    <mergeCell ref="K43:L43"/>
    <mergeCell ref="D39:D43"/>
    <mergeCell ref="H39:J39"/>
    <mergeCell ref="K39:L39"/>
    <mergeCell ref="B40:C40"/>
    <mergeCell ref="B42:C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sqref="A1:L43"/>
    </sheetView>
  </sheetViews>
  <sheetFormatPr defaultRowHeight="15" x14ac:dyDescent="0.25"/>
  <cols>
    <col min="7" max="7" width="12.7109375" customWidth="1"/>
  </cols>
  <sheetData>
    <row r="1" spans="1:12" ht="45.75" x14ac:dyDescent="0.25">
      <c r="A1" s="223" t="s">
        <v>98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5"/>
    </row>
    <row r="2" spans="1:12" ht="15" customHeight="1" x14ac:dyDescent="0.25">
      <c r="A2" s="226" t="s">
        <v>1</v>
      </c>
      <c r="B2" s="227"/>
      <c r="C2" s="227"/>
      <c r="D2" s="227"/>
      <c r="E2" s="49"/>
      <c r="F2" s="49"/>
      <c r="G2" s="49"/>
      <c r="H2" s="49"/>
      <c r="I2" s="49"/>
      <c r="J2" s="49"/>
      <c r="K2" s="49"/>
      <c r="L2" s="49"/>
    </row>
    <row r="3" spans="1:12" ht="15" customHeight="1" x14ac:dyDescent="0.25">
      <c r="A3" s="227"/>
      <c r="B3" s="227"/>
      <c r="C3" s="227"/>
      <c r="D3" s="227"/>
      <c r="E3" s="50" t="s">
        <v>2</v>
      </c>
      <c r="F3" s="228"/>
      <c r="G3" s="158"/>
      <c r="H3" s="49"/>
      <c r="I3" s="49"/>
      <c r="J3" s="49"/>
      <c r="K3" s="54" t="s">
        <v>3</v>
      </c>
      <c r="L3" s="229"/>
    </row>
    <row r="4" spans="1:12" ht="15" customHeight="1" x14ac:dyDescent="0.25">
      <c r="A4" s="230"/>
      <c r="B4" s="230"/>
      <c r="C4" s="230"/>
      <c r="D4" s="230"/>
      <c r="E4" s="231"/>
      <c r="F4" s="232"/>
      <c r="G4" s="233"/>
      <c r="H4" s="53"/>
      <c r="I4" s="53"/>
      <c r="J4" s="53"/>
      <c r="K4" s="234"/>
      <c r="L4" s="234"/>
    </row>
    <row r="5" spans="1:12" ht="51" x14ac:dyDescent="0.25">
      <c r="A5" s="60" t="s">
        <v>43</v>
      </c>
      <c r="B5" s="61" t="s">
        <v>5</v>
      </c>
      <c r="C5" s="62"/>
      <c r="D5" s="63" t="s">
        <v>6</v>
      </c>
      <c r="E5" s="63" t="s">
        <v>7</v>
      </c>
      <c r="F5" s="63" t="s">
        <v>8</v>
      </c>
      <c r="G5" s="63" t="s">
        <v>9</v>
      </c>
      <c r="H5" s="63" t="s">
        <v>10</v>
      </c>
      <c r="I5" s="64" t="s">
        <v>47</v>
      </c>
      <c r="J5" s="65"/>
      <c r="K5" s="235" t="s">
        <v>12</v>
      </c>
      <c r="L5" s="235" t="s">
        <v>13</v>
      </c>
    </row>
    <row r="6" spans="1:12" ht="29.25" x14ac:dyDescent="0.25">
      <c r="A6" s="67" t="s">
        <v>518</v>
      </c>
      <c r="B6" s="68">
        <v>0</v>
      </c>
      <c r="C6" s="69"/>
      <c r="D6" s="70" t="s">
        <v>44</v>
      </c>
      <c r="E6" s="71">
        <f>((([1]STRATA!AF6*'[1]MARK UP FOR RETAIL'!$D$11)*'[1]MARK UP FOR RETAIL'!$D$9)*'[1]MARK UP FOR RETAIL'!$D$5)+'[1]MARK UP FOR RETAIL'!$G$5</f>
        <v>576.72</v>
      </c>
      <c r="F6" s="71">
        <f>((([1]STRATA!AG6*'[1]MARK UP FOR RETAIL'!$D$11)*'[1]MARK UP FOR RETAIL'!$D$9)*'[1]MARK UP FOR RETAIL'!$D$5)+'[1]MARK UP FOR RETAIL'!$G$5</f>
        <v>712.80000000000007</v>
      </c>
      <c r="G6" s="71">
        <f>((([1]STRATA!AH6*'[1]MARK UP FOR RETAIL'!$D$11)*'[1]MARK UP FOR RETAIL'!$D$9)*'[1]MARK UP FOR RETAIL'!$D$5)+'[1]MARK UP FOR RETAIL'!$G$5</f>
        <v>920.16000000000008</v>
      </c>
      <c r="H6" s="71">
        <f>(([1]STRATA!AI6*'[1]MARK UP FOR RETAIL'!$D$10)*'[1]MARK UP FOR RETAIL'!$D$11)*'[1]MARK UP FOR RETAIL'!$D$7</f>
        <v>113.4</v>
      </c>
      <c r="I6" s="71">
        <f>([1]STRATA!AJ6*'[1]MARK UP FOR RETAIL'!$D$11)*'[1]MARK UP FOR RETAIL'!$D$5</f>
        <v>129.60000000000002</v>
      </c>
      <c r="J6" s="72"/>
      <c r="K6" s="73">
        <f>([1]STRATA!AL6*'[1]MARK UP FOR RETAIL'!$D$11)*'[1]MARK UP FOR RETAIL'!$D$5</f>
        <v>278.64000000000004</v>
      </c>
      <c r="L6" s="73">
        <f>([1]STRATA!AM6*'[1]MARK UP FOR RETAIL'!$D$11)*'[1]MARK UP FOR RETAIL'!$D$5</f>
        <v>311.03999999999996</v>
      </c>
    </row>
    <row r="7" spans="1:12" ht="15.75" x14ac:dyDescent="0.25">
      <c r="A7" s="236" t="s">
        <v>82</v>
      </c>
      <c r="B7" s="68">
        <v>1</v>
      </c>
      <c r="C7" s="69"/>
      <c r="D7" s="74"/>
      <c r="E7" s="71">
        <f>((([1]STRATA!AF7*'[1]MARK UP FOR RETAIL'!$D$11)*'[1]MARK UP FOR RETAIL'!$D$9)*'[1]MARK UP FOR RETAIL'!$D$5)+'[1]MARK UP FOR RETAIL'!$G$5</f>
        <v>665.82</v>
      </c>
      <c r="F7" s="71">
        <f>((([1]STRATA!AG7*'[1]MARK UP FOR RETAIL'!$D$11)*'[1]MARK UP FOR RETAIL'!$D$9)*'[1]MARK UP FOR RETAIL'!$D$5)+'[1]MARK UP FOR RETAIL'!$G$5</f>
        <v>847.2600000000001</v>
      </c>
      <c r="G7" s="71">
        <f>((([1]STRATA!AH7*'[1]MARK UP FOR RETAIL'!$D$11)*'[1]MARK UP FOR RETAIL'!$D$9)*'[1]MARK UP FOR RETAIL'!$D$5)+'[1]MARK UP FOR RETAIL'!$G$5</f>
        <v>1093.5</v>
      </c>
      <c r="H7" s="71">
        <f>(([1]STRATA!AI7*'[1]MARK UP FOR RETAIL'!$D$10)*'[1]MARK UP FOR RETAIL'!$D$11)*'[1]MARK UP FOR RETAIL'!$D$7</f>
        <v>132.84</v>
      </c>
      <c r="I7" s="71">
        <f>([1]STRATA!AJ7*'[1]MARK UP FOR RETAIL'!$D$11)*'[1]MARK UP FOR RETAIL'!$D$5</f>
        <v>277.02</v>
      </c>
      <c r="J7" s="72"/>
      <c r="K7" s="73">
        <f>([1]STRATA!AL7*'[1]MARK UP FOR RETAIL'!$D$11)*'[1]MARK UP FOR RETAIL'!$D$5</f>
        <v>341.82</v>
      </c>
      <c r="L7" s="73">
        <f>([1]STRATA!AM7*'[1]MARK UP FOR RETAIL'!$D$11)*'[1]MARK UP FOR RETAIL'!$D$5</f>
        <v>379.08000000000004</v>
      </c>
    </row>
    <row r="8" spans="1:12" ht="15.75" x14ac:dyDescent="0.25">
      <c r="A8" s="236" t="s">
        <v>83</v>
      </c>
      <c r="B8" s="68">
        <v>1</v>
      </c>
      <c r="C8" s="69"/>
      <c r="D8" s="74"/>
      <c r="E8" s="71">
        <f>((([1]STRATA!AF8*'[1]MARK UP FOR RETAIL'!$D$11)*'[1]MARK UP FOR RETAIL'!$D$9)*'[1]MARK UP FOR RETAIL'!$D$5)+'[1]MARK UP FOR RETAIL'!$G$5</f>
        <v>719.28</v>
      </c>
      <c r="F8" s="71">
        <f>((([1]STRATA!AG8*'[1]MARK UP FOR RETAIL'!$D$11)*'[1]MARK UP FOR RETAIL'!$D$9)*'[1]MARK UP FOR RETAIL'!$D$5)+'[1]MARK UP FOR RETAIL'!$G$5</f>
        <v>939.6</v>
      </c>
      <c r="G8" s="71">
        <f>((([1]STRATA!AH8*'[1]MARK UP FOR RETAIL'!$D$11)*'[1]MARK UP FOR RETAIL'!$D$9)*'[1]MARK UP FOR RETAIL'!$D$5)+'[1]MARK UP FOR RETAIL'!$G$5</f>
        <v>1260.3599999999999</v>
      </c>
      <c r="H8" s="71">
        <f>(([1]STRATA!AI8*'[1]MARK UP FOR RETAIL'!$D$10)*'[1]MARK UP FOR RETAIL'!$D$11)*'[1]MARK UP FOR RETAIL'!$D$7</f>
        <v>155.51999999999998</v>
      </c>
      <c r="I8" s="71">
        <f>([1]STRATA!AJ8*'[1]MARK UP FOR RETAIL'!$D$11)*'[1]MARK UP FOR RETAIL'!$D$5</f>
        <v>340.20000000000005</v>
      </c>
      <c r="J8" s="72"/>
      <c r="K8" s="73">
        <f>([1]STRATA!AL8*'[1]MARK UP FOR RETAIL'!$D$11)*'[1]MARK UP FOR RETAIL'!$D$5</f>
        <v>411.48</v>
      </c>
      <c r="L8" s="73">
        <f>([1]STRATA!AM8*'[1]MARK UP FOR RETAIL'!$D$11)*'[1]MARK UP FOR RETAIL'!$D$5</f>
        <v>456.84</v>
      </c>
    </row>
    <row r="9" spans="1:12" ht="15.75" x14ac:dyDescent="0.25">
      <c r="A9" s="236" t="s">
        <v>84</v>
      </c>
      <c r="B9" s="68">
        <v>2</v>
      </c>
      <c r="C9" s="69"/>
      <c r="D9" s="74"/>
      <c r="E9" s="71">
        <f>((([1]STRATA!AF9*'[1]MARK UP FOR RETAIL'!$D$11)*'[1]MARK UP FOR RETAIL'!$D$9)*'[1]MARK UP FOR RETAIL'!$D$5)+'[1]MARK UP FOR RETAIL'!$G$5</f>
        <v>806.7600000000001</v>
      </c>
      <c r="F9" s="71">
        <f>((([1]STRATA!AG9*'[1]MARK UP FOR RETAIL'!$D$11)*'[1]MARK UP FOR RETAIL'!$D$9)*'[1]MARK UP FOR RETAIL'!$D$5)+'[1]MARK UP FOR RETAIL'!$G$5</f>
        <v>1054.6199999999999</v>
      </c>
      <c r="G9" s="71">
        <f>((([1]STRATA!AH9*'[1]MARK UP FOR RETAIL'!$D$11)*'[1]MARK UP FOR RETAIL'!$D$9)*'[1]MARK UP FOR RETAIL'!$D$5)+'[1]MARK UP FOR RETAIL'!$G$5</f>
        <v>1446.66</v>
      </c>
      <c r="H9" s="71">
        <f>(([1]STRATA!AI9*'[1]MARK UP FOR RETAIL'!$D$10)*'[1]MARK UP FOR RETAIL'!$D$11)*'[1]MARK UP FOR RETAIL'!$D$7</f>
        <v>174.96</v>
      </c>
      <c r="I9" s="71">
        <f>([1]STRATA!AJ9*'[1]MARK UP FOR RETAIL'!$D$11)*'[1]MARK UP FOR RETAIL'!$D$5</f>
        <v>405</v>
      </c>
      <c r="J9" s="72"/>
      <c r="K9" s="73">
        <f>([1]STRATA!AL9*'[1]MARK UP FOR RETAIL'!$D$11)*'[1]MARK UP FOR RETAIL'!$D$5</f>
        <v>463.32</v>
      </c>
      <c r="L9" s="73">
        <f>([1]STRATA!AM9*'[1]MARK UP FOR RETAIL'!$D$11)*'[1]MARK UP FOR RETAIL'!$D$5</f>
        <v>513.54</v>
      </c>
    </row>
    <row r="10" spans="1:12" ht="15.75" x14ac:dyDescent="0.25">
      <c r="A10" s="236" t="s">
        <v>85</v>
      </c>
      <c r="B10" s="68">
        <v>2</v>
      </c>
      <c r="C10" s="69"/>
      <c r="D10" s="74"/>
      <c r="E10" s="71">
        <f>((([1]STRATA!AF10*'[1]MARK UP FOR RETAIL'!$D$11)*'[1]MARK UP FOR RETAIL'!$D$9)*'[1]MARK UP FOR RETAIL'!$D$5)+'[1]MARK UP FOR RETAIL'!$G$5</f>
        <v>915.30000000000007</v>
      </c>
      <c r="F10" s="71">
        <f>((([1]STRATA!AG10*'[1]MARK UP FOR RETAIL'!$D$11)*'[1]MARK UP FOR RETAIL'!$D$9)*'[1]MARK UP FOR RETAIL'!$D$5)+'[1]MARK UP FOR RETAIL'!$G$5</f>
        <v>1198.8000000000002</v>
      </c>
      <c r="G10" s="71">
        <f>((([1]STRATA!AH10*'[1]MARK UP FOR RETAIL'!$D$11)*'[1]MARK UP FOR RETAIL'!$D$9)*'[1]MARK UP FOR RETAIL'!$D$5)+'[1]MARK UP FOR RETAIL'!$G$5</f>
        <v>1608.66</v>
      </c>
      <c r="H10" s="71">
        <f>(([1]STRATA!AI10*'[1]MARK UP FOR RETAIL'!$D$10)*'[1]MARK UP FOR RETAIL'!$D$11)*'[1]MARK UP FOR RETAIL'!$D$7</f>
        <v>189.54000000000002</v>
      </c>
      <c r="I10" s="71">
        <f>([1]STRATA!AJ10*'[1]MARK UP FOR RETAIL'!$D$11)*'[1]MARK UP FOR RETAIL'!$D$5</f>
        <v>469.8</v>
      </c>
      <c r="J10" s="72"/>
      <c r="K10" s="73">
        <f>([1]STRATA!AL10*'[1]MARK UP FOR RETAIL'!$D$11)*'[1]MARK UP FOR RETAIL'!$D$5</f>
        <v>601.02</v>
      </c>
      <c r="L10" s="73">
        <f>([1]STRATA!AM10*'[1]MARK UP FOR RETAIL'!$D$11)*'[1]MARK UP FOR RETAIL'!$D$5</f>
        <v>665.82</v>
      </c>
    </row>
    <row r="11" spans="1:12" ht="15.75" x14ac:dyDescent="0.25">
      <c r="A11" s="236" t="s">
        <v>86</v>
      </c>
      <c r="B11" s="68">
        <v>2</v>
      </c>
      <c r="C11" s="69"/>
      <c r="D11" s="74"/>
      <c r="E11" s="71">
        <f>((([1]STRATA!AF11*'[1]MARK UP FOR RETAIL'!$D$11)*'[1]MARK UP FOR RETAIL'!$D$9)*'[1]MARK UP FOR RETAIL'!$D$5)+'[1]MARK UP FOR RETAIL'!$G$5</f>
        <v>1057.8600000000001</v>
      </c>
      <c r="F11" s="71">
        <f>((([1]STRATA!AG11*'[1]MARK UP FOR RETAIL'!$D$11)*'[1]MARK UP FOR RETAIL'!$D$9)*'[1]MARK UP FOR RETAIL'!$D$5)+'[1]MARK UP FOR RETAIL'!$G$5</f>
        <v>1378.62</v>
      </c>
      <c r="G11" s="71">
        <f>((([1]STRATA!AH11*'[1]MARK UP FOR RETAIL'!$D$11)*'[1]MARK UP FOR RETAIL'!$D$9)*'[1]MARK UP FOR RETAIL'!$D$5)+'[1]MARK UP FOR RETAIL'!$G$5</f>
        <v>1848.42</v>
      </c>
      <c r="H11" s="71">
        <f>(([1]STRATA!AI11*'[1]MARK UP FOR RETAIL'!$D$10)*'[1]MARK UP FOR RETAIL'!$D$11)*'[1]MARK UP FOR RETAIL'!$D$7</f>
        <v>204.12</v>
      </c>
      <c r="I11" s="71">
        <f>([1]STRATA!AJ11*'[1]MARK UP FOR RETAIL'!$D$11)*'[1]MARK UP FOR RETAIL'!$D$5</f>
        <v>531.36</v>
      </c>
      <c r="J11" s="72"/>
      <c r="K11" s="73">
        <f>([1]STRATA!AL11*'[1]MARK UP FOR RETAIL'!$D$11)*'[1]MARK UP FOR RETAIL'!$D$5</f>
        <v>727.38</v>
      </c>
      <c r="L11" s="73">
        <f>([1]STRATA!AM11*'[1]MARK UP FOR RETAIL'!$D$11)*'[1]MARK UP FOR RETAIL'!$D$5</f>
        <v>806.7600000000001</v>
      </c>
    </row>
    <row r="12" spans="1:12" ht="15.75" x14ac:dyDescent="0.25">
      <c r="A12" s="236" t="s">
        <v>87</v>
      </c>
      <c r="B12" s="68">
        <v>3</v>
      </c>
      <c r="C12" s="69"/>
      <c r="D12" s="74"/>
      <c r="E12" s="71">
        <f>((([1]STRATA!AF12*'[1]MARK UP FOR RETAIL'!$D$11)*'[1]MARK UP FOR RETAIL'!$D$9)*'[1]MARK UP FOR RETAIL'!$D$5)+'[1]MARK UP FOR RETAIL'!$G$5</f>
        <v>1221.48</v>
      </c>
      <c r="F12" s="71">
        <f>((([1]STRATA!AG12*'[1]MARK UP FOR RETAIL'!$D$11)*'[1]MARK UP FOR RETAIL'!$D$9)*'[1]MARK UP FOR RETAIL'!$D$5)+'[1]MARK UP FOR RETAIL'!$G$5</f>
        <v>1582.74</v>
      </c>
      <c r="G12" s="71">
        <f>((([1]STRATA!AH12*'[1]MARK UP FOR RETAIL'!$D$11)*'[1]MARK UP FOR RETAIL'!$D$9)*'[1]MARK UP FOR RETAIL'!$D$5)+'[1]MARK UP FOR RETAIL'!$G$5</f>
        <v>2117.34</v>
      </c>
      <c r="H12" s="71">
        <f>(([1]STRATA!AI12*'[1]MARK UP FOR RETAIL'!$D$10)*'[1]MARK UP FOR RETAIL'!$D$11)*'[1]MARK UP FOR RETAIL'!$D$7</f>
        <v>218.70000000000002</v>
      </c>
      <c r="I12" s="71">
        <f>([1]STRATA!AJ12*'[1]MARK UP FOR RETAIL'!$D$11)*'[1]MARK UP FOR RETAIL'!$D$5</f>
        <v>594.54</v>
      </c>
      <c r="J12" s="72"/>
      <c r="K12" s="73">
        <f>([1]STRATA!AL12*'[1]MARK UP FOR RETAIL'!$D$11)*'[1]MARK UP FOR RETAIL'!$D$5</f>
        <v>858.6</v>
      </c>
      <c r="L12" s="73">
        <f>([1]STRATA!AM12*'[1]MARK UP FOR RETAIL'!$D$11)*'[1]MARK UP FOR RETAIL'!$D$5</f>
        <v>954.18</v>
      </c>
    </row>
    <row r="13" spans="1:12" ht="15.75" x14ac:dyDescent="0.25">
      <c r="A13" s="236" t="s">
        <v>88</v>
      </c>
      <c r="B13" s="68">
        <v>3</v>
      </c>
      <c r="C13" s="69"/>
      <c r="D13" s="74"/>
      <c r="E13" s="71">
        <f>((([1]STRATA!AF13*'[1]MARK UP FOR RETAIL'!$D$11)*'[1]MARK UP FOR RETAIL'!$D$9)*'[1]MARK UP FOR RETAIL'!$D$5)+'[1]MARK UP FOR RETAIL'!$G$5</f>
        <v>1368.9</v>
      </c>
      <c r="F13" s="71">
        <f>((([1]STRATA!AG13*'[1]MARK UP FOR RETAIL'!$D$11)*'[1]MARK UP FOR RETAIL'!$D$9)*'[1]MARK UP FOR RETAIL'!$D$5)+'[1]MARK UP FOR RETAIL'!$G$5</f>
        <v>1783.6200000000001</v>
      </c>
      <c r="G13" s="71">
        <f>((([1]STRATA!AH13*'[1]MARK UP FOR RETAIL'!$D$11)*'[1]MARK UP FOR RETAIL'!$D$9)*'[1]MARK UP FOR RETAIL'!$D$5)+'[1]MARK UP FOR RETAIL'!$G$5</f>
        <v>2300.4</v>
      </c>
      <c r="H13" s="71">
        <f>(([1]STRATA!AI13*'[1]MARK UP FOR RETAIL'!$D$10)*'[1]MARK UP FOR RETAIL'!$D$11)*'[1]MARK UP FOR RETAIL'!$D$7</f>
        <v>231.66</v>
      </c>
      <c r="I13" s="71">
        <f>([1]STRATA!AJ13*'[1]MARK UP FOR RETAIL'!$D$11)*'[1]MARK UP FOR RETAIL'!$D$5</f>
        <v>660.96</v>
      </c>
      <c r="J13" s="72"/>
      <c r="K13" s="73">
        <f>([1]STRATA!AL13*'[1]MARK UP FOR RETAIL'!$D$11)*'[1]MARK UP FOR RETAIL'!$D$5</f>
        <v>993.06000000000006</v>
      </c>
      <c r="L13" s="73">
        <f>([1]STRATA!AM13*'[1]MARK UP FOR RETAIL'!$D$11)*'[1]MARK UP FOR RETAIL'!$D$5</f>
        <v>1101.6000000000001</v>
      </c>
    </row>
    <row r="14" spans="1:12" ht="15.75" x14ac:dyDescent="0.25">
      <c r="A14" s="236" t="s">
        <v>89</v>
      </c>
      <c r="B14" s="68">
        <v>4</v>
      </c>
      <c r="C14" s="69"/>
      <c r="D14" s="74"/>
      <c r="E14" s="71">
        <f>((([1]STRATA!AF14*'[1]MARK UP FOR RETAIL'!$D$11)*'[1]MARK UP FOR RETAIL'!$D$9)*'[1]MARK UP FOR RETAIL'!$D$5)+'[1]MARK UP FOR RETAIL'!$G$5</f>
        <v>1517.9399999999998</v>
      </c>
      <c r="F14" s="71">
        <f>((([1]STRATA!AG14*'[1]MARK UP FOR RETAIL'!$D$11)*'[1]MARK UP FOR RETAIL'!$D$9)*'[1]MARK UP FOR RETAIL'!$D$5)+'[1]MARK UP FOR RETAIL'!$G$5</f>
        <v>1987.74</v>
      </c>
      <c r="G14" s="71">
        <f>((([1]STRATA!AH14*'[1]MARK UP FOR RETAIL'!$D$11)*'[1]MARK UP FOR RETAIL'!$D$9)*'[1]MARK UP FOR RETAIL'!$D$5)+'[1]MARK UP FOR RETAIL'!$G$5</f>
        <v>2557.98</v>
      </c>
      <c r="H14" s="71">
        <f>(([1]STRATA!AI14*'[1]MARK UP FOR RETAIL'!$D$10)*'[1]MARK UP FOR RETAIL'!$D$11)*'[1]MARK UP FOR RETAIL'!$D$7</f>
        <v>246.24000000000004</v>
      </c>
      <c r="I14" s="71">
        <f>([1]STRATA!AJ14*'[1]MARK UP FOR RETAIL'!$D$11)*'[1]MARK UP FOR RETAIL'!$D$5</f>
        <v>722.52</v>
      </c>
      <c r="J14" s="72"/>
      <c r="K14" s="73">
        <f>([1]STRATA!AL14*'[1]MARK UP FOR RETAIL'!$D$11)*'[1]MARK UP FOR RETAIL'!$D$5</f>
        <v>1122.6600000000001</v>
      </c>
      <c r="L14" s="73">
        <f>([1]STRATA!AM14*'[1]MARK UP FOR RETAIL'!$D$11)*'[1]MARK UP FOR RETAIL'!$D$5</f>
        <v>1250.6400000000001</v>
      </c>
    </row>
    <row r="15" spans="1:12" ht="15.75" x14ac:dyDescent="0.25">
      <c r="A15" s="255" t="s">
        <v>90</v>
      </c>
      <c r="B15" s="157">
        <v>4</v>
      </c>
      <c r="C15" s="158"/>
      <c r="D15" s="74"/>
      <c r="E15" s="71">
        <f>((([1]STRATA!AF15*'[1]MARK UP FOR RETAIL'!$D$11)*'[1]MARK UP FOR RETAIL'!$D$9)*'[1]MARK UP FOR RETAIL'!$D$5)+'[1]MARK UP FOR RETAIL'!$G$5</f>
        <v>1663.74</v>
      </c>
      <c r="F15" s="71">
        <f>((([1]STRATA!AG15*'[1]MARK UP FOR RETAIL'!$D$11)*'[1]MARK UP FOR RETAIL'!$D$9)*'[1]MARK UP FOR RETAIL'!$D$5)+'[1]MARK UP FOR RETAIL'!$G$5</f>
        <v>2191.86</v>
      </c>
      <c r="G15" s="71">
        <f>((([1]STRATA!AH15*'[1]MARK UP FOR RETAIL'!$D$11)*'[1]MARK UP FOR RETAIL'!$D$9)*'[1]MARK UP FOR RETAIL'!$D$5)+'[1]MARK UP FOR RETAIL'!$G$5</f>
        <v>2812.32</v>
      </c>
      <c r="H15" s="71">
        <f>(([1]STRATA!AI15*'[1]MARK UP FOR RETAIL'!$D$10)*'[1]MARK UP FOR RETAIL'!$D$11)*'[1]MARK UP FOR RETAIL'!$D$7</f>
        <v>262.44</v>
      </c>
      <c r="I15" s="71">
        <f>([1]STRATA!AJ15*'[1]MARK UP FOR RETAIL'!$D$11)*'[1]MARK UP FOR RETAIL'!$D$5</f>
        <v>787.31999999999994</v>
      </c>
      <c r="J15" s="72"/>
      <c r="K15" s="73">
        <f>([1]STRATA!AL15*'[1]MARK UP FOR RETAIL'!$D$11)*'[1]MARK UP FOR RETAIL'!$D$5</f>
        <v>1255.5</v>
      </c>
      <c r="L15" s="73">
        <f>([1]STRATA!AM15*'[1]MARK UP FOR RETAIL'!$D$11)*'[1]MARK UP FOR RETAIL'!$D$5</f>
        <v>1394.8200000000002</v>
      </c>
    </row>
    <row r="16" spans="1:12" ht="15.75" x14ac:dyDescent="0.25">
      <c r="A16" s="260" t="s">
        <v>99</v>
      </c>
      <c r="B16" s="261"/>
      <c r="C16" s="261"/>
      <c r="D16" s="262"/>
      <c r="E16" s="80">
        <f>((([1]STRATA!AF16*'[1]MARK UP FOR RETAIL'!$D$11)*'[1]MARK UP FOR RETAIL'!$D$9)*'[1]MARK UP FOR RETAIL'!$D$5)</f>
        <v>213.84000000000003</v>
      </c>
      <c r="F16" s="81"/>
      <c r="G16" s="82"/>
      <c r="H16" s="71">
        <f>(([1]STRATA!AI16*'[1]MARK UP FOR RETAIL'!$D$10)*'[1]MARK UP FOR RETAIL'!$D$11)*'[1]MARK UP FOR RETAIL'!$D$7</f>
        <v>25.92</v>
      </c>
      <c r="I16" s="71" t="s">
        <v>25</v>
      </c>
      <c r="J16" s="72"/>
      <c r="K16" s="73">
        <f>([1]STRATA!AL16*'[1]MARK UP FOR RETAIL'!$D$11)*'[1]MARK UP FOR RETAIL'!$D$5</f>
        <v>123.12000000000002</v>
      </c>
      <c r="L16" s="73">
        <f>([1]STRATA!AM16*'[1]MARK UP FOR RETAIL'!$D$11)*'[1]MARK UP FOR RETAIL'!$D$5</f>
        <v>137.70000000000002</v>
      </c>
    </row>
    <row r="17" spans="1:12" ht="15.75" x14ac:dyDescent="0.25">
      <c r="A17" s="256" t="s">
        <v>96</v>
      </c>
      <c r="B17" s="256"/>
      <c r="C17" s="256"/>
      <c r="D17" s="256"/>
      <c r="E17" s="71">
        <f>((([1]STRATA!AF17*'[1]MARK UP FOR RETAIL'!$D$11)*'[1]MARK UP FOR RETAIL'!$D$9)*'[1]MARK UP FOR RETAIL'!$D$5)</f>
        <v>217.07999999999998</v>
      </c>
      <c r="F17" s="71">
        <f>((([1]STRATA!AG17*'[1]MARK UP FOR RETAIL'!$D$11)*'[1]MARK UP FOR RETAIL'!$D$9)*'[1]MARK UP FOR RETAIL'!$D$5)</f>
        <v>293.22000000000003</v>
      </c>
      <c r="G17" s="71">
        <f>((([1]STRATA!AH17*'[1]MARK UP FOR RETAIL'!$D$11)*'[1]MARK UP FOR RETAIL'!$D$9)*'[1]MARK UP FOR RETAIL'!$D$5)</f>
        <v>320.76</v>
      </c>
      <c r="H17" s="71">
        <f>(([1]STRATA!AI17*'[1]MARK UP FOR RETAIL'!$D$10)*'[1]MARK UP FOR RETAIL'!$D$11)*'[1]MARK UP FOR RETAIL'!$D$7</f>
        <v>55.08</v>
      </c>
      <c r="I17" s="71">
        <f>([1]STRATA!AJ17*'[1]MARK UP FOR RETAIL'!$D$11)*'[1]MARK UP FOR RETAIL'!$D$5</f>
        <v>63.18</v>
      </c>
      <c r="J17" s="72"/>
      <c r="K17" s="73">
        <f>([1]STRATA!AL17*'[1]MARK UP FOR RETAIL'!$D$11)*'[1]MARK UP FOR RETAIL'!$D$5</f>
        <v>140.94</v>
      </c>
      <c r="L17" s="73">
        <f>([1]STRATA!AM17*'[1]MARK UP FOR RETAIL'!$D$11)*'[1]MARK UP FOR RETAIL'!$D$5</f>
        <v>157.13999999999999</v>
      </c>
    </row>
    <row r="18" spans="1:12" ht="15.75" x14ac:dyDescent="0.25">
      <c r="A18" s="77" t="s">
        <v>26</v>
      </c>
      <c r="B18" s="78"/>
      <c r="C18" s="78"/>
      <c r="D18" s="79"/>
      <c r="E18" s="80">
        <f>((([1]STRATA!AF18*'[1]MARK UP FOR RETAIL'!$D$10)*'[1]MARK UP FOR RETAIL'!$D$11)*'[1]MARK UP FOR RETAIL'!$D$7)</f>
        <v>37.26</v>
      </c>
      <c r="F18" s="81"/>
      <c r="G18" s="82"/>
      <c r="H18" s="71" t="s">
        <v>25</v>
      </c>
      <c r="I18" s="71" t="s">
        <v>25</v>
      </c>
      <c r="J18" s="72"/>
      <c r="K18" s="73">
        <f>([1]STRATA!AL18*'[1]MARK UP FOR RETAIL'!$D$11)*'[1]MARK UP FOR RETAIL'!$D$5</f>
        <v>25.92</v>
      </c>
      <c r="L18" s="73">
        <f>([1]STRATA!AM18*'[1]MARK UP FOR RETAIL'!$D$11)*'[1]MARK UP FOR RETAIL'!$D$5</f>
        <v>30.780000000000005</v>
      </c>
    </row>
    <row r="19" spans="1:12" ht="15.75" x14ac:dyDescent="0.25">
      <c r="A19" s="83" t="s">
        <v>27</v>
      </c>
      <c r="B19" s="84"/>
      <c r="C19" s="84"/>
      <c r="D19" s="85"/>
      <c r="E19" s="86">
        <f>((([1]STRATA!AF19*'[1]MARK UP FOR RETAIL'!$D$11)*'[1]MARK UP FOR RETAIL'!$D$9)*'[1]MARK UP FOR RETAIL'!$D$5)</f>
        <v>-66.42</v>
      </c>
      <c r="F19" s="86">
        <f>((([1]STRATA!AG19*'[1]MARK UP FOR RETAIL'!$D$11)*'[1]MARK UP FOR RETAIL'!$D$9)*'[1]MARK UP FOR RETAIL'!$D$5)</f>
        <v>-105.30000000000001</v>
      </c>
      <c r="G19" s="86">
        <f>((([1]STRATA!AH19*'[1]MARK UP FOR RETAIL'!$D$11)*'[1]MARK UP FOR RETAIL'!$D$9)*'[1]MARK UP FOR RETAIL'!$D$5)</f>
        <v>-123.12000000000002</v>
      </c>
      <c r="H19" s="86">
        <f>(([1]STRATA!AI19*'[1]MARK UP FOR RETAIL'!$D$10)*'[1]MARK UP FOR RETAIL'!$D$11)*'[1]MARK UP FOR RETAIL'!$D$7</f>
        <v>-17.82</v>
      </c>
      <c r="I19" s="87"/>
      <c r="J19" s="88"/>
      <c r="K19" s="86">
        <f>([1]STRATA!AL19*'[1]MARK UP FOR RETAIL'!$D$11)*'[1]MARK UP FOR RETAIL'!$D$5</f>
        <v>-51.84</v>
      </c>
      <c r="L19" s="86">
        <f>([1]STRATA!AM19*'[1]MARK UP FOR RETAIL'!$D$11)*'[1]MARK UP FOR RETAIL'!$D$5</f>
        <v>-55.08</v>
      </c>
    </row>
    <row r="20" spans="1:12" x14ac:dyDescent="0.25">
      <c r="A20" s="49"/>
      <c r="B20" s="90"/>
      <c r="C20" s="90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25">
      <c r="A21" s="49"/>
      <c r="B21" s="90"/>
      <c r="C21" s="90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25">
      <c r="A22" s="49"/>
      <c r="B22" s="90"/>
      <c r="C22" s="90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75" thickBot="1" x14ac:dyDescent="0.3">
      <c r="A23" s="49"/>
      <c r="B23" s="90"/>
      <c r="C23" s="90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5" customHeight="1" x14ac:dyDescent="0.25">
      <c r="A24" s="237" t="s">
        <v>100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9"/>
    </row>
    <row r="25" spans="1:12" ht="15" customHeight="1" x14ac:dyDescent="0.25">
      <c r="A25" s="240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2"/>
    </row>
    <row r="26" spans="1:12" ht="20.25" x14ac:dyDescent="0.25">
      <c r="A26" s="103" t="s">
        <v>29</v>
      </c>
      <c r="B26" s="104"/>
      <c r="C26" s="104"/>
      <c r="D26" s="104"/>
      <c r="E26" s="104"/>
      <c r="F26" s="99"/>
      <c r="G26" s="100"/>
      <c r="H26" s="101" t="s">
        <v>30</v>
      </c>
      <c r="I26" s="101"/>
      <c r="J26" s="101"/>
      <c r="K26" s="101"/>
      <c r="L26" s="102"/>
    </row>
    <row r="27" spans="1:12" ht="20.25" x14ac:dyDescent="0.25">
      <c r="A27" s="103"/>
      <c r="B27" s="104"/>
      <c r="C27" s="104"/>
      <c r="D27" s="104"/>
      <c r="E27" s="104"/>
      <c r="F27" s="99"/>
      <c r="G27" s="105"/>
      <c r="H27" s="106"/>
      <c r="I27" s="106"/>
      <c r="J27" s="106"/>
      <c r="K27" s="106"/>
      <c r="L27" s="107"/>
    </row>
    <row r="28" spans="1:12" ht="15.75" x14ac:dyDescent="0.25">
      <c r="A28" s="108" t="s">
        <v>31</v>
      </c>
      <c r="B28" s="109"/>
      <c r="C28" s="109"/>
      <c r="D28" s="110"/>
      <c r="E28" s="110"/>
      <c r="F28" s="110"/>
      <c r="G28" s="111"/>
      <c r="H28" s="111" t="s">
        <v>32</v>
      </c>
      <c r="I28" s="112"/>
      <c r="J28" s="112"/>
      <c r="K28" s="112"/>
      <c r="L28" s="113"/>
    </row>
    <row r="29" spans="1:12" ht="15.75" x14ac:dyDescent="0.25">
      <c r="A29" s="108" t="s">
        <v>33</v>
      </c>
      <c r="B29" s="109"/>
      <c r="C29" s="109"/>
      <c r="D29" s="110"/>
      <c r="E29" s="110"/>
      <c r="F29" s="110"/>
      <c r="G29" s="111"/>
      <c r="H29" s="111" t="s">
        <v>76</v>
      </c>
      <c r="I29" s="112"/>
      <c r="J29" s="112"/>
      <c r="K29" s="112"/>
      <c r="L29" s="113"/>
    </row>
    <row r="30" spans="1:12" ht="15.75" x14ac:dyDescent="0.25">
      <c r="A30" s="108" t="s">
        <v>35</v>
      </c>
      <c r="B30" s="109"/>
      <c r="C30" s="109"/>
      <c r="D30" s="110"/>
      <c r="E30" s="110"/>
      <c r="F30" s="110"/>
      <c r="G30" s="111"/>
      <c r="H30" s="111" t="s">
        <v>36</v>
      </c>
      <c r="I30" s="112"/>
      <c r="J30" s="112"/>
      <c r="K30" s="112"/>
      <c r="L30" s="113"/>
    </row>
    <row r="31" spans="1:12" ht="15.75" x14ac:dyDescent="0.25">
      <c r="A31" s="108" t="s">
        <v>37</v>
      </c>
      <c r="B31" s="109"/>
      <c r="C31" s="109"/>
      <c r="D31" s="110"/>
      <c r="E31" s="110"/>
      <c r="F31" s="110"/>
      <c r="G31" s="111"/>
      <c r="H31" s="111" t="s">
        <v>38</v>
      </c>
      <c r="I31" s="112"/>
      <c r="J31" s="112"/>
      <c r="K31" s="112"/>
      <c r="L31" s="113"/>
    </row>
    <row r="32" spans="1:12" ht="15.75" x14ac:dyDescent="0.25">
      <c r="A32" s="108"/>
      <c r="B32" s="109"/>
      <c r="C32" s="109"/>
      <c r="D32" s="110"/>
      <c r="E32" s="110"/>
      <c r="F32" s="110"/>
      <c r="G32" s="111"/>
      <c r="H32" s="111" t="s">
        <v>39</v>
      </c>
      <c r="I32" s="112"/>
      <c r="J32" s="112"/>
      <c r="K32" s="112"/>
      <c r="L32" s="113"/>
    </row>
    <row r="33" spans="1:12" ht="15.75" x14ac:dyDescent="0.25">
      <c r="A33" s="114"/>
      <c r="B33" s="160"/>
      <c r="C33" s="160"/>
      <c r="D33" s="160"/>
      <c r="E33" s="160"/>
      <c r="F33" s="110"/>
      <c r="G33" s="111"/>
      <c r="H33" s="111" t="s">
        <v>40</v>
      </c>
      <c r="I33" s="112"/>
      <c r="J33" s="112"/>
      <c r="K33" s="112"/>
      <c r="L33" s="113"/>
    </row>
    <row r="34" spans="1:12" ht="15.75" x14ac:dyDescent="0.25">
      <c r="A34" s="161"/>
      <c r="B34" s="160"/>
      <c r="C34" s="160"/>
      <c r="D34" s="160"/>
      <c r="E34" s="160"/>
      <c r="F34" s="110"/>
      <c r="G34" s="111"/>
      <c r="H34" s="111" t="s">
        <v>41</v>
      </c>
      <c r="I34" s="112"/>
      <c r="J34" s="112"/>
      <c r="K34" s="112"/>
      <c r="L34" s="113"/>
    </row>
    <row r="35" spans="1:12" ht="15" customHeight="1" thickBot="1" x14ac:dyDescent="0.3">
      <c r="A35" s="161"/>
      <c r="B35" s="160"/>
      <c r="C35" s="160"/>
      <c r="D35" s="160"/>
      <c r="E35" s="160"/>
      <c r="F35" s="110"/>
      <c r="G35" s="110"/>
      <c r="H35" s="110"/>
      <c r="I35" s="110"/>
      <c r="J35" s="110"/>
      <c r="K35" s="110"/>
      <c r="L35" s="116"/>
    </row>
    <row r="36" spans="1:12" ht="20.25" x14ac:dyDescent="0.3">
      <c r="A36" s="117"/>
      <c r="B36" s="109"/>
      <c r="C36" s="109"/>
      <c r="D36" s="110"/>
      <c r="E36" s="110"/>
      <c r="F36" s="110"/>
      <c r="G36" s="118"/>
      <c r="H36" s="243" t="s">
        <v>42</v>
      </c>
      <c r="I36" s="244"/>
      <c r="J36" s="244"/>
      <c r="K36" s="244"/>
      <c r="L36" s="245"/>
    </row>
    <row r="37" spans="1:12" ht="21" thickBot="1" x14ac:dyDescent="0.3">
      <c r="A37" s="122"/>
      <c r="B37" s="109"/>
      <c r="C37" s="109"/>
      <c r="D37" s="110"/>
      <c r="E37" s="110"/>
      <c r="F37" s="110"/>
      <c r="G37" s="118"/>
      <c r="H37" s="257"/>
      <c r="I37" s="258"/>
      <c r="J37" s="258"/>
      <c r="K37" s="258"/>
      <c r="L37" s="259"/>
    </row>
    <row r="38" spans="1:12" ht="51" x14ac:dyDescent="0.25">
      <c r="A38" s="126" t="s">
        <v>43</v>
      </c>
      <c r="B38" s="127" t="s">
        <v>5</v>
      </c>
      <c r="C38" s="128"/>
      <c r="D38" s="129" t="s">
        <v>6</v>
      </c>
      <c r="E38" s="129" t="s">
        <v>7</v>
      </c>
      <c r="F38" s="130" t="s">
        <v>8</v>
      </c>
      <c r="G38" s="131"/>
      <c r="H38" s="249" t="s">
        <v>12</v>
      </c>
      <c r="I38" s="250"/>
      <c r="J38" s="250"/>
      <c r="K38" s="250" t="s">
        <v>13</v>
      </c>
      <c r="L38" s="251"/>
    </row>
    <row r="39" spans="1:12" ht="15.75" x14ac:dyDescent="0.25">
      <c r="A39" s="252" t="s">
        <v>82</v>
      </c>
      <c r="B39" s="218">
        <v>1</v>
      </c>
      <c r="C39" s="218"/>
      <c r="D39" s="168" t="s">
        <v>44</v>
      </c>
      <c r="E39" s="71">
        <f>((([1]STRATA!AF39*'[1]MARK UP FOR RETAIL'!$D$14)*'[1]MARK UP FOR RETAIL'!$D$11)*'[1]MARK UP FOR RETAIL'!$D$5)+'[1]MARK UP FOR RETAIL'!$G$5</f>
        <v>957.42</v>
      </c>
      <c r="F39" s="138">
        <f>((([1]STRATA!AG39*'[1]MARK UP FOR RETAIL'!$D$14)*'[1]MARK UP FOR RETAIL'!$D$11)*'[1]MARK UP FOR RETAIL'!$D$5)+'[1]MARK UP FOR RETAIL'!$G$5</f>
        <v>1137.24</v>
      </c>
      <c r="G39" s="139"/>
      <c r="H39" s="169">
        <f>(([1]STRATA!AI39*'[1]MARK UP FOR RETAIL'!$D$14)*'[1]MARK UP FOR RETAIL'!$D$11)*'[1]MARK UP FOR RETAIL'!$D$5</f>
        <v>458.46</v>
      </c>
      <c r="I39" s="170"/>
      <c r="J39" s="170"/>
      <c r="K39" s="170">
        <f>(([1]STRATA!AL39*'[1]MARK UP FOR RETAIL'!$D$14)*'[1]MARK UP FOR RETAIL'!$D$11)*'[1]MARK UP FOR RETAIL'!$D$5</f>
        <v>508.68000000000006</v>
      </c>
      <c r="L39" s="219"/>
    </row>
    <row r="40" spans="1:12" ht="15.75" x14ac:dyDescent="0.25">
      <c r="A40" s="252" t="s">
        <v>83</v>
      </c>
      <c r="B40" s="218">
        <v>1</v>
      </c>
      <c r="C40" s="218"/>
      <c r="D40" s="168"/>
      <c r="E40" s="71">
        <f>((([1]STRATA!AF40*'[1]MARK UP FOR RETAIL'!$D$14)*'[1]MARK UP FOR RETAIL'!$D$11)*'[1]MARK UP FOR RETAIL'!$D$5)+'[1]MARK UP FOR RETAIL'!$G$5</f>
        <v>1046.52</v>
      </c>
      <c r="F40" s="138">
        <f>((([1]STRATA!AG40*'[1]MARK UP FOR RETAIL'!$D$14)*'[1]MARK UP FOR RETAIL'!$D$11)*'[1]MARK UP FOR RETAIL'!$D$5)+'[1]MARK UP FOR RETAIL'!$G$5</f>
        <v>1266.8400000000001</v>
      </c>
      <c r="G40" s="139"/>
      <c r="H40" s="169">
        <f>(([1]STRATA!AI40*'[1]MARK UP FOR RETAIL'!$D$14)*'[1]MARK UP FOR RETAIL'!$D$11)*'[1]MARK UP FOR RETAIL'!$D$5</f>
        <v>560.52</v>
      </c>
      <c r="I40" s="170"/>
      <c r="J40" s="170"/>
      <c r="K40" s="170">
        <f>(([1]STRATA!AL40*'[1]MARK UP FOR RETAIL'!$D$14)*'[1]MARK UP FOR RETAIL'!$D$11)*'[1]MARK UP FOR RETAIL'!$D$5</f>
        <v>622.07999999999993</v>
      </c>
      <c r="L40" s="219"/>
    </row>
    <row r="41" spans="1:12" ht="15.75" x14ac:dyDescent="0.25">
      <c r="A41" s="252" t="s">
        <v>84</v>
      </c>
      <c r="B41" s="218">
        <v>2</v>
      </c>
      <c r="C41" s="218"/>
      <c r="D41" s="168"/>
      <c r="E41" s="71">
        <f>((([1]STRATA!AF41*'[1]MARK UP FOR RETAIL'!$D$14)*'[1]MARK UP FOR RETAIL'!$D$11)*'[1]MARK UP FOR RETAIL'!$D$5)+'[1]MARK UP FOR RETAIL'!$G$5</f>
        <v>1177.74</v>
      </c>
      <c r="F41" s="138">
        <f>((([1]STRATA!AG41*'[1]MARK UP FOR RETAIL'!$D$14)*'[1]MARK UP FOR RETAIL'!$D$11)*'[1]MARK UP FOR RETAIL'!$D$5)+'[1]MARK UP FOR RETAIL'!$G$5</f>
        <v>1425.6000000000001</v>
      </c>
      <c r="G41" s="139"/>
      <c r="H41" s="169">
        <f>(([1]STRATA!AI41*'[1]MARK UP FOR RETAIL'!$D$14)*'[1]MARK UP FOR RETAIL'!$D$11)*'[1]MARK UP FOR RETAIL'!$D$5</f>
        <v>643.14</v>
      </c>
      <c r="I41" s="170"/>
      <c r="J41" s="170"/>
      <c r="K41" s="170">
        <f>(([1]STRATA!AL41*'[1]MARK UP FOR RETAIL'!$D$14)*'[1]MARK UP FOR RETAIL'!$D$11)*'[1]MARK UP FOR RETAIL'!$D$5</f>
        <v>714.42</v>
      </c>
      <c r="L41" s="219"/>
    </row>
    <row r="42" spans="1:12" ht="15.75" x14ac:dyDescent="0.25">
      <c r="A42" s="252" t="s">
        <v>85</v>
      </c>
      <c r="B42" s="68">
        <v>2</v>
      </c>
      <c r="C42" s="69"/>
      <c r="D42" s="168"/>
      <c r="E42" s="71">
        <f>((([1]STRATA!AF42*'[1]MARK UP FOR RETAIL'!$D$14)*'[1]MARK UP FOR RETAIL'!$D$11)*'[1]MARK UP FOR RETAIL'!$D$5)+'[1]MARK UP FOR RETAIL'!$G$5</f>
        <v>1346.22</v>
      </c>
      <c r="F42" s="138">
        <f>((([1]STRATA!AG42*'[1]MARK UP FOR RETAIL'!$D$14)*'[1]MARK UP FOR RETAIL'!$D$11)*'[1]MARK UP FOR RETAIL'!$D$5)+'[1]MARK UP FOR RETAIL'!$G$5</f>
        <v>1794.96</v>
      </c>
      <c r="G42" s="139"/>
      <c r="H42" s="169">
        <f>(([1]STRATA!AI42*'[1]MARK UP FOR RETAIL'!$D$14)*'[1]MARK UP FOR RETAIL'!$D$11)*'[1]MARK UP FOR RETAIL'!$D$5</f>
        <v>824.58</v>
      </c>
      <c r="I42" s="170"/>
      <c r="J42" s="170"/>
      <c r="K42" s="170">
        <f>(([1]STRATA!AL42*'[1]MARK UP FOR RETAIL'!$D$14)*'[1]MARK UP FOR RETAIL'!$D$11)*'[1]MARK UP FOR RETAIL'!$D$5</f>
        <v>916.92</v>
      </c>
      <c r="L42" s="219"/>
    </row>
    <row r="43" spans="1:12" ht="16.5" thickBot="1" x14ac:dyDescent="0.3">
      <c r="A43" s="253" t="s">
        <v>86</v>
      </c>
      <c r="B43" s="254">
        <v>2</v>
      </c>
      <c r="C43" s="254"/>
      <c r="D43" s="171"/>
      <c r="E43" s="146">
        <f>((([1]STRATA!AF43*'[1]MARK UP FOR RETAIL'!$D$14)*'[1]MARK UP FOR RETAIL'!$D$11)*'[1]MARK UP FOR RETAIL'!$D$5)+'[1]MARK UP FOR RETAIL'!$G$5</f>
        <v>1495.26</v>
      </c>
      <c r="F43" s="147">
        <f>((([1]STRATA!AG43*'[1]MARK UP FOR RETAIL'!$D$14)*'[1]MARK UP FOR RETAIL'!$D$11)*'[1]MARK UP FOR RETAIL'!$D$5)+'[1]MARK UP FOR RETAIL'!$G$5</f>
        <v>1816.0200000000002</v>
      </c>
      <c r="G43" s="148"/>
      <c r="H43" s="172">
        <f>(([1]STRATA!AI43*'[1]MARK UP FOR RETAIL'!$D$14)*'[1]MARK UP FOR RETAIL'!$D$11)*'[1]MARK UP FOR RETAIL'!$D$5</f>
        <v>980.1</v>
      </c>
      <c r="I43" s="173"/>
      <c r="J43" s="173"/>
      <c r="K43" s="173">
        <f>(([1]STRATA!AL43*'[1]MARK UP FOR RETAIL'!$D$14)*'[1]MARK UP FOR RETAIL'!$D$11)*'[1]MARK UP FOR RETAIL'!$D$5</f>
        <v>1087.02</v>
      </c>
      <c r="L43" s="221"/>
    </row>
  </sheetData>
  <mergeCells count="47">
    <mergeCell ref="A1:L1"/>
    <mergeCell ref="A2:D4"/>
    <mergeCell ref="E3:G4"/>
    <mergeCell ref="K3:L4"/>
    <mergeCell ref="B5:C5"/>
    <mergeCell ref="J5:J19"/>
    <mergeCell ref="B6:C6"/>
    <mergeCell ref="B9:C9"/>
    <mergeCell ref="B10:C10"/>
    <mergeCell ref="B11:C11"/>
    <mergeCell ref="B12:C12"/>
    <mergeCell ref="E16:G16"/>
    <mergeCell ref="B13:C13"/>
    <mergeCell ref="H36:L37"/>
    <mergeCell ref="B40:C40"/>
    <mergeCell ref="B14:C14"/>
    <mergeCell ref="B38:C38"/>
    <mergeCell ref="H38:J38"/>
    <mergeCell ref="K38:L38"/>
    <mergeCell ref="B39:C39"/>
    <mergeCell ref="B15:C15"/>
    <mergeCell ref="A16:D16"/>
    <mergeCell ref="D6:D15"/>
    <mergeCell ref="B7:C7"/>
    <mergeCell ref="E18:G18"/>
    <mergeCell ref="A18:D18"/>
    <mergeCell ref="A19:D19"/>
    <mergeCell ref="B8:C8"/>
    <mergeCell ref="A17:D17"/>
    <mergeCell ref="K39:L39"/>
    <mergeCell ref="K40:L40"/>
    <mergeCell ref="B41:C41"/>
    <mergeCell ref="H41:J41"/>
    <mergeCell ref="K41:L41"/>
    <mergeCell ref="H40:J40"/>
    <mergeCell ref="A33:E35"/>
    <mergeCell ref="A24:L25"/>
    <mergeCell ref="B43:C43"/>
    <mergeCell ref="H43:J43"/>
    <mergeCell ref="K43:L43"/>
    <mergeCell ref="D39:D43"/>
    <mergeCell ref="H39:J39"/>
    <mergeCell ref="B42:C42"/>
    <mergeCell ref="A26:E27"/>
    <mergeCell ref="H26:L27"/>
    <mergeCell ref="H42:J42"/>
    <mergeCell ref="K42:L4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sqref="A1:K44"/>
    </sheetView>
  </sheetViews>
  <sheetFormatPr defaultRowHeight="15" x14ac:dyDescent="0.25"/>
  <sheetData>
    <row r="1" spans="1:11" ht="45.75" x14ac:dyDescent="0.25">
      <c r="A1" s="263" t="s">
        <v>101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15" customHeight="1" x14ac:dyDescent="0.25">
      <c r="A2" s="226" t="s">
        <v>1</v>
      </c>
      <c r="B2" s="227"/>
      <c r="C2" s="227"/>
      <c r="D2" s="227"/>
      <c r="E2" s="49"/>
      <c r="F2" s="49"/>
      <c r="G2" s="49"/>
      <c r="H2" s="49"/>
      <c r="I2" s="49"/>
      <c r="J2" s="49"/>
      <c r="K2" s="49"/>
    </row>
    <row r="3" spans="1:11" ht="15" customHeight="1" x14ac:dyDescent="0.25">
      <c r="A3" s="227"/>
      <c r="B3" s="227"/>
      <c r="C3" s="227"/>
      <c r="D3" s="227"/>
      <c r="E3" s="266" t="s">
        <v>102</v>
      </c>
      <c r="F3" s="267"/>
      <c r="G3" s="267"/>
      <c r="H3" s="53"/>
      <c r="I3" s="53"/>
      <c r="J3" s="54" t="s">
        <v>3</v>
      </c>
      <c r="K3" s="229"/>
    </row>
    <row r="4" spans="1:11" ht="15.75" customHeight="1" x14ac:dyDescent="0.25">
      <c r="A4" s="230"/>
      <c r="B4" s="230"/>
      <c r="C4" s="230"/>
      <c r="D4" s="230"/>
      <c r="E4" s="268"/>
      <c r="F4" s="268"/>
      <c r="G4" s="268"/>
      <c r="H4" s="269"/>
      <c r="I4" s="53"/>
      <c r="J4" s="234"/>
      <c r="K4" s="234"/>
    </row>
    <row r="5" spans="1:11" ht="51" x14ac:dyDescent="0.25">
      <c r="A5" s="60" t="s">
        <v>43</v>
      </c>
      <c r="B5" s="63" t="s">
        <v>103</v>
      </c>
      <c r="C5" s="63" t="s">
        <v>104</v>
      </c>
      <c r="D5" s="63" t="s">
        <v>6</v>
      </c>
      <c r="E5" s="270" t="s">
        <v>8</v>
      </c>
      <c r="F5" s="271" t="s">
        <v>9</v>
      </c>
      <c r="G5" s="272"/>
      <c r="H5" s="64" t="s">
        <v>47</v>
      </c>
      <c r="I5" s="65"/>
      <c r="J5" s="273" t="s">
        <v>12</v>
      </c>
      <c r="K5" s="273" t="s">
        <v>13</v>
      </c>
    </row>
    <row r="6" spans="1:11" ht="15.75" x14ac:dyDescent="0.25">
      <c r="A6" s="236" t="s">
        <v>105</v>
      </c>
      <c r="B6" s="182">
        <v>1</v>
      </c>
      <c r="C6" s="182">
        <v>2</v>
      </c>
      <c r="D6" s="52" t="s">
        <v>14</v>
      </c>
      <c r="E6" s="73">
        <f>((('[1]GX 600'!R6*'[1]MARK UP FOR RETAIL'!$D$9)*'[1]MARK UP FOR RETAIL'!$D$11)*'[1]MARK UP FOR RETAIL'!$D$5)+'[1]MARK UP FOR RETAIL'!$G$5</f>
        <v>1203.6600000000001</v>
      </c>
      <c r="F6" s="274">
        <f>((('[1]GX 600'!S6*'[1]MARK UP FOR RETAIL'!$D$9)*'[1]MARK UP FOR RETAIL'!$D$11)*'[1]MARK UP FOR RETAIL'!$D$5)+'[1]MARK UP FOR RETAIL'!$G$5</f>
        <v>1365.6599999999999</v>
      </c>
      <c r="G6" s="275"/>
      <c r="H6" s="73">
        <f>('[1]GX 600'!U6*'[1]MARK UP FOR RETAIL'!$D$11)*'[1]MARK UP FOR RETAIL'!$D$7</f>
        <v>220.32</v>
      </c>
      <c r="I6" s="72"/>
      <c r="J6" s="73">
        <f>('[1]GX 600'!W6*'[1]MARK UP FOR RETAIL'!$D$11)*'[1]MARK UP FOR RETAIL'!$D$5</f>
        <v>615.6</v>
      </c>
      <c r="K6" s="73">
        <f>('[1]GX 600'!X6*'[1]MARK UP FOR RETAIL'!$D$11)*'[1]MARK UP FOR RETAIL'!$D$5</f>
        <v>686.88</v>
      </c>
    </row>
    <row r="7" spans="1:11" ht="15.75" x14ac:dyDescent="0.25">
      <c r="A7" s="236" t="s">
        <v>106</v>
      </c>
      <c r="B7" s="182">
        <v>1</v>
      </c>
      <c r="C7" s="182">
        <v>2</v>
      </c>
      <c r="D7" s="276"/>
      <c r="E7" s="73">
        <f>((('[1]GX 600'!R7*'[1]MARK UP FOR RETAIL'!$D$9)*'[1]MARK UP FOR RETAIL'!$D$11)*'[1]MARK UP FOR RETAIL'!$D$5)+'[1]MARK UP FOR RETAIL'!$G$5</f>
        <v>1317.06</v>
      </c>
      <c r="F7" s="274">
        <f>((('[1]GX 600'!S7*'[1]MARK UP FOR RETAIL'!$D$9)*'[1]MARK UP FOR RETAIL'!$D$11)*'[1]MARK UP FOR RETAIL'!$D$5)+'[1]MARK UP FOR RETAIL'!$G$5</f>
        <v>1517.9399999999998</v>
      </c>
      <c r="G7" s="275"/>
      <c r="H7" s="73">
        <f>('[1]GX 600'!U7*'[1]MARK UP FOR RETAIL'!$D$11)*'[1]MARK UP FOR RETAIL'!$D$7</f>
        <v>286.74</v>
      </c>
      <c r="I7" s="72"/>
      <c r="J7" s="73">
        <f>('[1]GX 600'!W7*'[1]MARK UP FOR RETAIL'!$D$11)*'[1]MARK UP FOR RETAIL'!$D$5</f>
        <v>691.74</v>
      </c>
      <c r="K7" s="73">
        <f>('[1]GX 600'!X7*'[1]MARK UP FOR RETAIL'!$D$11)*'[1]MARK UP FOR RETAIL'!$D$5</f>
        <v>767.88</v>
      </c>
    </row>
    <row r="8" spans="1:11" ht="15.75" x14ac:dyDescent="0.25">
      <c r="A8" s="236" t="s">
        <v>84</v>
      </c>
      <c r="B8" s="182">
        <v>2</v>
      </c>
      <c r="C8" s="182">
        <v>2</v>
      </c>
      <c r="D8" s="276"/>
      <c r="E8" s="73">
        <f>((('[1]GX 600'!R8*'[1]MARK UP FOR RETAIL'!$D$9)*'[1]MARK UP FOR RETAIL'!$D$11)*'[1]MARK UP FOR RETAIL'!$D$5)+'[1]MARK UP FOR RETAIL'!$G$5</f>
        <v>1428.84</v>
      </c>
      <c r="F8" s="274">
        <f>((('[1]GX 600'!S8*'[1]MARK UP FOR RETAIL'!$D$9)*'[1]MARK UP FOR RETAIL'!$D$11)*'[1]MARK UP FOR RETAIL'!$D$5)+'[1]MARK UP FOR RETAIL'!$G$5</f>
        <v>1678.3200000000002</v>
      </c>
      <c r="G8" s="275"/>
      <c r="H8" s="73">
        <f>('[1]GX 600'!U8*'[1]MARK UP FOR RETAIL'!$D$11)*'[1]MARK UP FOR RETAIL'!$D$7</f>
        <v>353.15999999999997</v>
      </c>
      <c r="I8" s="72"/>
      <c r="J8" s="73">
        <f>('[1]GX 600'!W8*'[1]MARK UP FOR RETAIL'!$D$11)*'[1]MARK UP FOR RETAIL'!$D$5</f>
        <v>738.71999999999991</v>
      </c>
      <c r="K8" s="73">
        <f>('[1]GX 600'!X8*'[1]MARK UP FOR RETAIL'!$D$11)*'[1]MARK UP FOR RETAIL'!$D$5</f>
        <v>819.71999999999991</v>
      </c>
    </row>
    <row r="9" spans="1:11" ht="15.75" x14ac:dyDescent="0.25">
      <c r="A9" s="236" t="s">
        <v>85</v>
      </c>
      <c r="B9" s="182">
        <v>2</v>
      </c>
      <c r="C9" s="182">
        <v>2</v>
      </c>
      <c r="D9" s="276"/>
      <c r="E9" s="73">
        <f>((('[1]GX 600'!R9*'[1]MARK UP FOR RETAIL'!$D$9)*'[1]MARK UP FOR RETAIL'!$D$11)*'[1]MARK UP FOR RETAIL'!$D$5)+'[1]MARK UP FOR RETAIL'!$G$5</f>
        <v>1681.56</v>
      </c>
      <c r="F9" s="274">
        <f>((('[1]GX 600'!S9*'[1]MARK UP FOR RETAIL'!$D$9)*'[1]MARK UP FOR RETAIL'!$D$11)*'[1]MARK UP FOR RETAIL'!$D$5)+'[1]MARK UP FOR RETAIL'!$G$5</f>
        <v>1940.76</v>
      </c>
      <c r="G9" s="275"/>
      <c r="H9" s="73">
        <f>('[1]GX 600'!U9*'[1]MARK UP FOR RETAIL'!$D$11)*'[1]MARK UP FOR RETAIL'!$D$7</f>
        <v>413.1</v>
      </c>
      <c r="I9" s="72"/>
      <c r="J9" s="73">
        <f>('[1]GX 600'!W9*'[1]MARK UP FOR RETAIL'!$D$11)*'[1]MARK UP FOR RETAIL'!$D$5</f>
        <v>767.88</v>
      </c>
      <c r="K9" s="73">
        <f>('[1]GX 600'!X9*'[1]MARK UP FOR RETAIL'!$D$11)*'[1]MARK UP FOR RETAIL'!$D$5</f>
        <v>856.98</v>
      </c>
    </row>
    <row r="10" spans="1:11" ht="15.75" x14ac:dyDescent="0.25">
      <c r="A10" s="236" t="s">
        <v>86</v>
      </c>
      <c r="B10" s="182">
        <v>2</v>
      </c>
      <c r="C10" s="182">
        <v>2</v>
      </c>
      <c r="D10" s="276"/>
      <c r="E10" s="73">
        <f>((('[1]GX 600'!R10*'[1]MARK UP FOR RETAIL'!$D$9)*'[1]MARK UP FOR RETAIL'!$D$11)*'[1]MARK UP FOR RETAIL'!$D$5)+'[1]MARK UP FOR RETAIL'!$G$5</f>
        <v>1937.5200000000002</v>
      </c>
      <c r="F10" s="274">
        <f>((('[1]GX 600'!S10*'[1]MARK UP FOR RETAIL'!$D$9)*'[1]MARK UP FOR RETAIL'!$D$11)*'[1]MARK UP FOR RETAIL'!$D$5)+'[1]MARK UP FOR RETAIL'!$G$5</f>
        <v>2237.2200000000003</v>
      </c>
      <c r="G10" s="275"/>
      <c r="H10" s="73">
        <f>('[1]GX 600'!U10*'[1]MARK UP FOR RETAIL'!$D$11)*'[1]MARK UP FOR RETAIL'!$D$7</f>
        <v>476.28000000000003</v>
      </c>
      <c r="I10" s="72"/>
      <c r="J10" s="73">
        <f>('[1]GX 600'!W10*'[1]MARK UP FOR RETAIL'!$D$11)*'[1]MARK UP FOR RETAIL'!$D$5</f>
        <v>800.28</v>
      </c>
      <c r="K10" s="73">
        <f>('[1]GX 600'!X10*'[1]MARK UP FOR RETAIL'!$D$11)*'[1]MARK UP FOR RETAIL'!$D$5</f>
        <v>886.14</v>
      </c>
    </row>
    <row r="11" spans="1:11" ht="15.75" x14ac:dyDescent="0.25">
      <c r="A11" s="236" t="s">
        <v>87</v>
      </c>
      <c r="B11" s="182">
        <v>4</v>
      </c>
      <c r="C11" s="182">
        <v>2</v>
      </c>
      <c r="D11" s="276"/>
      <c r="E11" s="73">
        <f>((('[1]GX 600'!R11*'[1]MARK UP FOR RETAIL'!$D$9)*'[1]MARK UP FOR RETAIL'!$D$11)*'[1]MARK UP FOR RETAIL'!$D$5)+'[1]MARK UP FOR RETAIL'!$G$5</f>
        <v>2216.16</v>
      </c>
      <c r="F11" s="274">
        <f>((('[1]GX 600'!S11*'[1]MARK UP FOR RETAIL'!$D$9)*'[1]MARK UP FOR RETAIL'!$D$11)*'[1]MARK UP FOR RETAIL'!$D$5)+'[1]MARK UP FOR RETAIL'!$G$5</f>
        <v>2556.36</v>
      </c>
      <c r="G11" s="275"/>
      <c r="H11" s="73">
        <f>('[1]GX 600'!U11*'[1]MARK UP FOR RETAIL'!$D$11)*'[1]MARK UP FOR RETAIL'!$D$7</f>
        <v>542.70000000000005</v>
      </c>
      <c r="I11" s="72"/>
      <c r="J11" s="73">
        <f>('[1]GX 600'!W11*'[1]MARK UP FOR RETAIL'!$D$11)*'[1]MARK UP FOR RETAIL'!$D$5</f>
        <v>908.81999999999994</v>
      </c>
      <c r="K11" s="73">
        <f>('[1]GX 600'!X11*'[1]MARK UP FOR RETAIL'!$D$11)*'[1]MARK UP FOR RETAIL'!$D$5</f>
        <v>1012.5000000000001</v>
      </c>
    </row>
    <row r="12" spans="1:11" ht="15.75" x14ac:dyDescent="0.25">
      <c r="A12" s="236" t="s">
        <v>88</v>
      </c>
      <c r="B12" s="182">
        <v>4</v>
      </c>
      <c r="C12" s="182">
        <v>2</v>
      </c>
      <c r="D12" s="276"/>
      <c r="E12" s="73">
        <f>((('[1]GX 600'!R12*'[1]MARK UP FOR RETAIL'!$D$9)*'[1]MARK UP FOR RETAIL'!$D$11)*'[1]MARK UP FOR RETAIL'!$D$5)+'[1]MARK UP FOR RETAIL'!$G$5</f>
        <v>2400.84</v>
      </c>
      <c r="F12" s="274">
        <f>((('[1]GX 600'!S12*'[1]MARK UP FOR RETAIL'!$D$9)*'[1]MARK UP FOR RETAIL'!$D$11)*'[1]MARK UP FOR RETAIL'!$D$5)+'[1]MARK UP FOR RETAIL'!$G$5</f>
        <v>2747.52</v>
      </c>
      <c r="G12" s="275"/>
      <c r="H12" s="73">
        <f>('[1]GX 600'!U12*'[1]MARK UP FOR RETAIL'!$D$11)*'[1]MARK UP FOR RETAIL'!$D$7</f>
        <v>604.26</v>
      </c>
      <c r="I12" s="72"/>
      <c r="J12" s="73">
        <f>('[1]GX 600'!W12*'[1]MARK UP FOR RETAIL'!$D$11)*'[1]MARK UP FOR RETAIL'!$D$5</f>
        <v>1012.5000000000001</v>
      </c>
      <c r="K12" s="73">
        <f>('[1]GX 600'!X12*'[1]MARK UP FOR RETAIL'!$D$11)*'[1]MARK UP FOR RETAIL'!$D$5</f>
        <v>1124.28</v>
      </c>
    </row>
    <row r="13" spans="1:11" ht="15.75" x14ac:dyDescent="0.25">
      <c r="A13" s="236" t="s">
        <v>89</v>
      </c>
      <c r="B13" s="182">
        <v>6</v>
      </c>
      <c r="C13" s="182">
        <v>2</v>
      </c>
      <c r="D13" s="276"/>
      <c r="E13" s="73">
        <f>((('[1]GX 600'!R13*'[1]MARK UP FOR RETAIL'!$D$9)*'[1]MARK UP FOR RETAIL'!$D$11)*'[1]MARK UP FOR RETAIL'!$D$5)+'[1]MARK UP FOR RETAIL'!$G$5</f>
        <v>2647.08</v>
      </c>
      <c r="F13" s="274">
        <f>((('[1]GX 600'!S13*'[1]MARK UP FOR RETAIL'!$D$9)*'[1]MARK UP FOR RETAIL'!$D$11)*'[1]MARK UP FOR RETAIL'!$D$5)+'[1]MARK UP FOR RETAIL'!$G$5</f>
        <v>3027.7799999999997</v>
      </c>
      <c r="G13" s="275"/>
      <c r="H13" s="73">
        <f>('[1]GX 600'!U13*'[1]MARK UP FOR RETAIL'!$D$11)*'[1]MARK UP FOR RETAIL'!$D$7</f>
        <v>667.44</v>
      </c>
      <c r="I13" s="72"/>
      <c r="J13" s="73">
        <f>('[1]GX 600'!W13*'[1]MARK UP FOR RETAIL'!$D$11)*'[1]MARK UP FOR RETAIL'!$D$5</f>
        <v>1098.3600000000001</v>
      </c>
      <c r="K13" s="73">
        <f>('[1]GX 600'!X13*'[1]MARK UP FOR RETAIL'!$D$11)*'[1]MARK UP FOR RETAIL'!$D$5</f>
        <v>1223.1000000000001</v>
      </c>
    </row>
    <row r="14" spans="1:11" ht="15.75" x14ac:dyDescent="0.25">
      <c r="A14" s="236" t="s">
        <v>90</v>
      </c>
      <c r="B14" s="277">
        <v>6</v>
      </c>
      <c r="C14" s="277">
        <v>2</v>
      </c>
      <c r="D14" s="276"/>
      <c r="E14" s="73">
        <f>((('[1]GX 600'!R14*'[1]MARK UP FOR RETAIL'!$D$9)*'[1]MARK UP FOR RETAIL'!$D$11)*'[1]MARK UP FOR RETAIL'!$D$5)+'[1]MARK UP FOR RETAIL'!$G$5</f>
        <v>2941.92</v>
      </c>
      <c r="F14" s="274">
        <f>((('[1]GX 600'!S14*'[1]MARK UP FOR RETAIL'!$D$9)*'[1]MARK UP FOR RETAIL'!$D$11)*'[1]MARK UP FOR RETAIL'!$D$5)+'[1]MARK UP FOR RETAIL'!$G$5</f>
        <v>3367.98</v>
      </c>
      <c r="G14" s="275"/>
      <c r="H14" s="73">
        <f>('[1]GX 600'!U14*'[1]MARK UP FOR RETAIL'!$D$11)*'[1]MARK UP FOR RETAIL'!$D$7</f>
        <v>732.24</v>
      </c>
      <c r="I14" s="72"/>
      <c r="J14" s="73">
        <f>('[1]GX 600'!W14*'[1]MARK UP FOR RETAIL'!$D$11)*'[1]MARK UP FOR RETAIL'!$D$5</f>
        <v>1208.52</v>
      </c>
      <c r="K14" s="73">
        <f>('[1]GX 600'!X14*'[1]MARK UP FOR RETAIL'!$D$11)*'[1]MARK UP FOR RETAIL'!$D$5</f>
        <v>1339.74</v>
      </c>
    </row>
    <row r="15" spans="1:11" ht="15.75" x14ac:dyDescent="0.25">
      <c r="A15" s="260" t="s">
        <v>99</v>
      </c>
      <c r="B15" s="261"/>
      <c r="C15" s="262"/>
      <c r="D15" s="58"/>
      <c r="E15" s="274">
        <f>((('[1]GX 600'!R15*'[1]MARK UP FOR RETAIL'!$D$9)*'[1]MARK UP FOR RETAIL'!$D$11)*'[1]MARK UP FOR RETAIL'!$D$5)</f>
        <v>281.88</v>
      </c>
      <c r="F15" s="278"/>
      <c r="G15" s="275"/>
      <c r="H15" s="73"/>
      <c r="I15" s="72"/>
      <c r="J15" s="73">
        <f>('[1]GX 600'!W15*'[1]MARK UP FOR RETAIL'!$D$11)*'[1]MARK UP FOR RETAIL'!$D$5</f>
        <v>115.02000000000001</v>
      </c>
      <c r="K15" s="73">
        <f>('[1]GX 600'!X15*'[1]MARK UP FOR RETAIL'!$D$11)*'[1]MARK UP FOR RETAIL'!$D$5</f>
        <v>126.36</v>
      </c>
    </row>
    <row r="16" spans="1:11" ht="15.75" x14ac:dyDescent="0.25">
      <c r="A16" s="279" t="s">
        <v>107</v>
      </c>
      <c r="B16" s="279"/>
      <c r="C16" s="279"/>
      <c r="D16" s="279"/>
      <c r="E16" s="73">
        <f>((('[1]GX 600'!R16*'[1]MARK UP FOR RETAIL'!$D$9)*'[1]MARK UP FOR RETAIL'!$D$11)*'[1]MARK UP FOR RETAIL'!$D$5)</f>
        <v>422.82</v>
      </c>
      <c r="F16" s="274">
        <f>((('[1]GX 600'!S16*'[1]MARK UP FOR RETAIL'!$D$9)*'[1]MARK UP FOR RETAIL'!$D$11)*'[1]MARK UP FOR RETAIL'!$D$5)</f>
        <v>466.56</v>
      </c>
      <c r="G16" s="275"/>
      <c r="H16" s="73">
        <f>('[1]GX 600'!U16*'[1]MARK UP FOR RETAIL'!$D$11)*'[1]MARK UP FOR RETAIL'!$D$7</f>
        <v>63.18</v>
      </c>
      <c r="I16" s="72"/>
      <c r="J16" s="73">
        <f>('[1]GX 600'!W16*'[1]MARK UP FOR RETAIL'!$D$11)*'[1]MARK UP FOR RETAIL'!$D$5</f>
        <v>155.51999999999998</v>
      </c>
      <c r="K16" s="73">
        <f>('[1]GX 600'!X16*'[1]MARK UP FOR RETAIL'!$D$11)*'[1]MARK UP FOR RETAIL'!$D$5</f>
        <v>174.96</v>
      </c>
    </row>
    <row r="17" spans="1:11" ht="15.75" x14ac:dyDescent="0.25">
      <c r="A17" s="260" t="s">
        <v>26</v>
      </c>
      <c r="B17" s="261"/>
      <c r="C17" s="261"/>
      <c r="D17" s="262"/>
      <c r="E17" s="278">
        <f>(('[1]GX 600'!R17*'[1]MARK UP FOR RETAIL'!$D$10)*'[1]MARK UP FOR RETAIL'!$D$11)*'[1]MARK UP FOR RETAIL'!$D$7</f>
        <v>37.26</v>
      </c>
      <c r="F17" s="278"/>
      <c r="G17" s="275"/>
      <c r="H17" s="73"/>
      <c r="I17" s="72"/>
      <c r="J17" s="73">
        <f>('[1]GX 600'!W17*'[1]MARK UP FOR RETAIL'!$D$11)*'[1]MARK UP FOR RETAIL'!$D$5</f>
        <v>25.92</v>
      </c>
      <c r="K17" s="73">
        <f>('[1]GX 600'!X17*'[1]MARK UP FOR RETAIL'!$D$11)*'[1]MARK UP FOR RETAIL'!$D$5</f>
        <v>30.780000000000005</v>
      </c>
    </row>
    <row r="18" spans="1:11" ht="15.75" x14ac:dyDescent="0.25">
      <c r="A18" s="280" t="s">
        <v>27</v>
      </c>
      <c r="B18" s="281"/>
      <c r="C18" s="281"/>
      <c r="D18" s="282"/>
      <c r="E18" s="89">
        <f>((('[1]GX 600'!R18*'[1]MARK UP FOR RETAIL'!$D$9)*'[1]MARK UP FOR RETAIL'!$D$11)*'[1]MARK UP FOR RETAIL'!$D$5)</f>
        <v>-98.820000000000007</v>
      </c>
      <c r="F18" s="283">
        <f>(('[1]GX 600'!S18*'[1]MARK UP FOR RETAIL'!$D$9)*'[1]MARK UP FOR RETAIL'!$D$11)*'[1]MARK UP FOR RETAIL'!$D$5</f>
        <v>-103.68</v>
      </c>
      <c r="G18" s="284"/>
      <c r="H18" s="285"/>
      <c r="I18" s="88"/>
      <c r="J18" s="89">
        <f>('[1]GX 600'!W18*'[1]MARK UP FOR RETAIL'!$D$11)*'[1]MARK UP FOR RETAIL'!$D$5</f>
        <v>-40.5</v>
      </c>
      <c r="K18" s="89">
        <f>('[1]GX 600'!X18*'[1]MARK UP FOR RETAIL'!$D$11)*'[1]MARK UP FOR RETAIL'!$D$5</f>
        <v>-45.360000000000007</v>
      </c>
    </row>
    <row r="19" spans="1:11" x14ac:dyDescent="0.25">
      <c r="E19" s="286"/>
      <c r="F19" s="286"/>
    </row>
    <row r="20" spans="1:11" ht="15.75" x14ac:dyDescent="0.25">
      <c r="A20" s="287" t="s">
        <v>108</v>
      </c>
      <c r="B20" s="288"/>
      <c r="C20" s="288"/>
      <c r="D20" s="289"/>
      <c r="E20" s="290" t="s">
        <v>109</v>
      </c>
      <c r="F20" s="291" t="s">
        <v>110</v>
      </c>
      <c r="G20" s="292"/>
    </row>
    <row r="21" spans="1:11" ht="15.75" x14ac:dyDescent="0.25">
      <c r="A21" s="293" t="s">
        <v>111</v>
      </c>
      <c r="B21" s="294"/>
      <c r="C21" s="294"/>
      <c r="D21" s="295"/>
      <c r="E21" s="73">
        <f>(('[1]GX 600'!R21*'[1]MARK UP FOR RETAIL'!$D$10)*'[1]MARK UP FOR RETAIL'!$D$11)*'[1]MARK UP FOR RETAIL'!$D$7</f>
        <v>11.340000000000002</v>
      </c>
      <c r="F21" s="274">
        <f>(('[1]GX 600'!S21*'[1]MARK UP FOR RETAIL'!$D$10)*'[1]MARK UP FOR RETAIL'!$D$11)*'[1]MARK UP FOR RETAIL'!$D$7</f>
        <v>11.340000000000002</v>
      </c>
      <c r="G21" s="275"/>
      <c r="H21" s="286"/>
      <c r="I21" s="286"/>
      <c r="J21" s="286"/>
      <c r="K21" s="286"/>
    </row>
    <row r="22" spans="1:11" ht="15.75" x14ac:dyDescent="0.25">
      <c r="A22" s="293" t="s">
        <v>112</v>
      </c>
      <c r="B22" s="294"/>
      <c r="C22" s="294"/>
      <c r="D22" s="295"/>
      <c r="E22" s="73">
        <f>(('[1]GX 600'!R22*'[1]MARK UP FOR RETAIL'!$D$10)*'[1]MARK UP FOR RETAIL'!$D$11)*'[1]MARK UP FOR RETAIL'!$D$7</f>
        <v>8.1000000000000014</v>
      </c>
      <c r="F22" s="274">
        <f>(('[1]GX 600'!S22*'[1]MARK UP FOR RETAIL'!$D$10)*'[1]MARK UP FOR RETAIL'!$D$11)*'[1]MARK UP FOR RETAIL'!$D$7</f>
        <v>8.1000000000000014</v>
      </c>
      <c r="G22" s="275"/>
      <c r="H22" s="286"/>
      <c r="I22" s="286"/>
      <c r="J22" s="286"/>
      <c r="K22" s="286"/>
    </row>
    <row r="23" spans="1:11" ht="15.75" x14ac:dyDescent="0.25">
      <c r="A23" s="293" t="s">
        <v>113</v>
      </c>
      <c r="B23" s="294"/>
      <c r="C23" s="294"/>
      <c r="D23" s="295"/>
      <c r="E23" s="73">
        <f>(('[1]GX 600'!R23*'[1]MARK UP FOR RETAIL'!$D$10)*'[1]MARK UP FOR RETAIL'!$D$11)*'[1]MARK UP FOR RETAIL'!$D$7</f>
        <v>98.820000000000007</v>
      </c>
      <c r="F23" s="274">
        <f>(('[1]GX 600'!S23*'[1]MARK UP FOR RETAIL'!$D$10)*'[1]MARK UP FOR RETAIL'!$D$11)*'[1]MARK UP FOR RETAIL'!$D$7</f>
        <v>84.240000000000009</v>
      </c>
      <c r="G23" s="275"/>
      <c r="H23" s="286"/>
      <c r="I23" s="286"/>
      <c r="J23" s="286"/>
      <c r="K23" s="286"/>
    </row>
    <row r="24" spans="1:11" ht="15.75" thickBot="1" x14ac:dyDescent="0.3"/>
    <row r="25" spans="1:11" ht="15" customHeight="1" x14ac:dyDescent="0.25">
      <c r="A25" s="296" t="s">
        <v>114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8"/>
    </row>
    <row r="26" spans="1:11" ht="15" customHeight="1" x14ac:dyDescent="0.25">
      <c r="A26" s="299"/>
      <c r="B26" s="300"/>
      <c r="C26" s="300"/>
      <c r="D26" s="300"/>
      <c r="E26" s="300"/>
      <c r="F26" s="300"/>
      <c r="G26" s="300"/>
      <c r="H26" s="300"/>
      <c r="I26" s="300"/>
      <c r="J26" s="300"/>
      <c r="K26" s="301"/>
    </row>
    <row r="27" spans="1:11" ht="20.25" x14ac:dyDescent="0.25">
      <c r="A27" s="103" t="s">
        <v>29</v>
      </c>
      <c r="B27" s="104"/>
      <c r="C27" s="104"/>
      <c r="D27" s="104"/>
      <c r="E27" s="104"/>
      <c r="F27" s="302"/>
      <c r="G27" s="106" t="s">
        <v>30</v>
      </c>
      <c r="H27" s="106"/>
      <c r="I27" s="106"/>
      <c r="J27" s="106"/>
      <c r="K27" s="107"/>
    </row>
    <row r="28" spans="1:11" ht="20.25" x14ac:dyDescent="0.25">
      <c r="A28" s="103"/>
      <c r="B28" s="104"/>
      <c r="C28" s="104"/>
      <c r="D28" s="104"/>
      <c r="E28" s="104"/>
      <c r="F28" s="302"/>
      <c r="G28" s="106"/>
      <c r="H28" s="106"/>
      <c r="I28" s="106"/>
      <c r="J28" s="106"/>
      <c r="K28" s="107"/>
    </row>
    <row r="29" spans="1:11" ht="15.75" x14ac:dyDescent="0.25">
      <c r="A29" s="108" t="s">
        <v>33</v>
      </c>
      <c r="B29" s="109"/>
      <c r="C29" s="109"/>
      <c r="D29" s="110"/>
      <c r="E29" s="303"/>
      <c r="F29" s="303"/>
      <c r="G29" s="303" t="s">
        <v>32</v>
      </c>
      <c r="H29" s="303"/>
      <c r="I29" s="110"/>
      <c r="J29" s="110"/>
      <c r="K29" s="116"/>
    </row>
    <row r="30" spans="1:11" ht="15.75" x14ac:dyDescent="0.25">
      <c r="A30" s="108" t="s">
        <v>115</v>
      </c>
      <c r="B30" s="109"/>
      <c r="C30" s="109"/>
      <c r="D30" s="110"/>
      <c r="E30" s="303"/>
      <c r="F30" s="303"/>
      <c r="G30" s="303" t="s">
        <v>76</v>
      </c>
      <c r="H30" s="303"/>
      <c r="I30" s="110"/>
      <c r="J30" s="110"/>
      <c r="K30" s="116"/>
    </row>
    <row r="31" spans="1:11" ht="15.75" x14ac:dyDescent="0.25">
      <c r="A31" s="108" t="s">
        <v>116</v>
      </c>
      <c r="B31" s="109"/>
      <c r="C31" s="109"/>
      <c r="D31" s="110"/>
      <c r="E31" s="303"/>
      <c r="F31" s="303"/>
      <c r="G31" s="303" t="s">
        <v>117</v>
      </c>
      <c r="H31" s="303"/>
      <c r="I31" s="110"/>
      <c r="J31" s="110"/>
      <c r="K31" s="116"/>
    </row>
    <row r="32" spans="1:11" ht="15.75" x14ac:dyDescent="0.25">
      <c r="A32" s="108" t="s">
        <v>118</v>
      </c>
      <c r="B32" s="109"/>
      <c r="C32" s="109"/>
      <c r="D32" s="110"/>
      <c r="E32" s="303"/>
      <c r="F32" s="303"/>
      <c r="G32" s="303" t="s">
        <v>119</v>
      </c>
      <c r="H32" s="303"/>
      <c r="I32" s="110"/>
      <c r="J32" s="110"/>
      <c r="K32" s="116"/>
    </row>
    <row r="33" spans="1:11" ht="15.75" x14ac:dyDescent="0.25">
      <c r="A33" s="108" t="s">
        <v>61</v>
      </c>
      <c r="B33" s="109"/>
      <c r="C33" s="109"/>
      <c r="D33" s="110"/>
      <c r="E33" s="303"/>
      <c r="F33" s="303"/>
      <c r="G33" s="303" t="s">
        <v>40</v>
      </c>
      <c r="H33" s="303"/>
      <c r="I33" s="110"/>
      <c r="J33" s="110"/>
      <c r="K33" s="116"/>
    </row>
    <row r="34" spans="1:11" ht="15.75" x14ac:dyDescent="0.25">
      <c r="A34" s="114"/>
      <c r="B34" s="160"/>
      <c r="C34" s="160"/>
      <c r="D34" s="160"/>
      <c r="E34" s="160"/>
      <c r="F34" s="303"/>
      <c r="G34" s="303" t="s">
        <v>41</v>
      </c>
      <c r="H34" s="303"/>
      <c r="I34" s="110"/>
      <c r="J34" s="110"/>
      <c r="K34" s="116"/>
    </row>
    <row r="35" spans="1:11" ht="21" thickBot="1" x14ac:dyDescent="0.3">
      <c r="A35" s="161"/>
      <c r="B35" s="160"/>
      <c r="C35" s="160"/>
      <c r="D35" s="160"/>
      <c r="E35" s="160"/>
      <c r="F35" s="110"/>
      <c r="G35" s="118"/>
      <c r="H35" s="118"/>
      <c r="I35" s="118"/>
      <c r="J35" s="118"/>
      <c r="K35" s="304"/>
    </row>
    <row r="36" spans="1:11" ht="15" customHeight="1" x14ac:dyDescent="0.25">
      <c r="A36" s="161"/>
      <c r="B36" s="160"/>
      <c r="C36" s="160"/>
      <c r="D36" s="160"/>
      <c r="E36" s="160"/>
      <c r="F36" s="110"/>
      <c r="G36" s="305" t="s">
        <v>42</v>
      </c>
      <c r="H36" s="306"/>
      <c r="I36" s="306"/>
      <c r="J36" s="306"/>
      <c r="K36" s="307"/>
    </row>
    <row r="37" spans="1:11" ht="15" customHeight="1" thickBot="1" x14ac:dyDescent="0.3">
      <c r="A37" s="122"/>
      <c r="B37" s="109"/>
      <c r="C37" s="109"/>
      <c r="D37" s="110"/>
      <c r="E37" s="110"/>
      <c r="F37" s="110"/>
      <c r="G37" s="308"/>
      <c r="H37" s="309"/>
      <c r="I37" s="309"/>
      <c r="J37" s="309"/>
      <c r="K37" s="310"/>
    </row>
    <row r="38" spans="1:11" ht="51" x14ac:dyDescent="0.25">
      <c r="A38" s="126" t="s">
        <v>43</v>
      </c>
      <c r="B38" s="129" t="s">
        <v>103</v>
      </c>
      <c r="C38" s="129" t="s">
        <v>104</v>
      </c>
      <c r="D38" s="129" t="s">
        <v>6</v>
      </c>
      <c r="E38" s="130" t="s">
        <v>8</v>
      </c>
      <c r="F38" s="131"/>
      <c r="G38" s="311" t="s">
        <v>12</v>
      </c>
      <c r="H38" s="312"/>
      <c r="I38" s="312"/>
      <c r="J38" s="312" t="s">
        <v>13</v>
      </c>
      <c r="K38" s="313"/>
    </row>
    <row r="39" spans="1:11" ht="15.75" x14ac:dyDescent="0.25">
      <c r="A39" s="252" t="s">
        <v>105</v>
      </c>
      <c r="B39" s="182">
        <v>1</v>
      </c>
      <c r="C39" s="182">
        <v>2</v>
      </c>
      <c r="D39" s="168" t="s">
        <v>44</v>
      </c>
      <c r="E39" s="314">
        <f>((('[1]GX 600'!R39*'[1]MARK UP FOR RETAIL'!$D$14)*'[1]MARK UP FOR RETAIL'!$D$11)*'[1]MARK UP FOR RETAIL'!$D$5)+'[1]MARK UP FOR RETAIL'!$G$5</f>
        <v>1490.4</v>
      </c>
      <c r="F39" s="315"/>
      <c r="G39" s="316">
        <f>(('[1]GX 600'!T39*'[1]MARK UP FOR RETAIL'!$D$14)*'[1]MARK UP FOR RETAIL'!$D$11)*'[1]MARK UP FOR RETAIL'!$D$5</f>
        <v>693.36000000000013</v>
      </c>
      <c r="H39" s="317"/>
      <c r="I39" s="317"/>
      <c r="J39" s="317">
        <f>(('[1]GX 600'!W39*'[1]MARK UP FOR RETAIL'!$D$14)*'[1]MARK UP FOR RETAIL'!$D$11)*'[1]MARK UP FOR RETAIL'!$D$5</f>
        <v>771.12</v>
      </c>
      <c r="K39" s="318"/>
    </row>
    <row r="40" spans="1:11" ht="15.75" x14ac:dyDescent="0.25">
      <c r="A40" s="252" t="s">
        <v>106</v>
      </c>
      <c r="B40" s="182">
        <v>1</v>
      </c>
      <c r="C40" s="182">
        <v>2</v>
      </c>
      <c r="D40" s="218"/>
      <c r="E40" s="314">
        <f>((('[1]GX 600'!R40*'[1]MARK UP FOR RETAIL'!$D$14)*'[1]MARK UP FOR RETAIL'!$D$11)*'[1]MARK UP FOR RETAIL'!$D$5)+'[1]MARK UP FOR RETAIL'!$G$5</f>
        <v>1639.4399999999998</v>
      </c>
      <c r="F40" s="315"/>
      <c r="G40" s="316">
        <f>(('[1]GX 600'!T40*'[1]MARK UP FOR RETAIL'!$D$14)*'[1]MARK UP FOR RETAIL'!$D$11)*'[1]MARK UP FOR RETAIL'!$D$5</f>
        <v>800.28</v>
      </c>
      <c r="H40" s="317"/>
      <c r="I40" s="317"/>
      <c r="J40" s="317">
        <f>(('[1]GX 600'!W40*'[1]MARK UP FOR RETAIL'!$D$14)*'[1]MARK UP FOR RETAIL'!$D$11)*'[1]MARK UP FOR RETAIL'!$D$5</f>
        <v>886.14</v>
      </c>
      <c r="K40" s="318"/>
    </row>
    <row r="41" spans="1:11" ht="15.75" x14ac:dyDescent="0.25">
      <c r="A41" s="252" t="s">
        <v>84</v>
      </c>
      <c r="B41" s="182">
        <v>2</v>
      </c>
      <c r="C41" s="182">
        <v>2</v>
      </c>
      <c r="D41" s="218"/>
      <c r="E41" s="314">
        <f>((('[1]GX 600'!R41*'[1]MARK UP FOR RETAIL'!$D$14)*'[1]MARK UP FOR RETAIL'!$D$11)*'[1]MARK UP FOR RETAIL'!$D$5)+'[1]MARK UP FOR RETAIL'!$G$5</f>
        <v>1799.8200000000002</v>
      </c>
      <c r="F41" s="315"/>
      <c r="G41" s="316">
        <f>(('[1]GX 600'!T41*'[1]MARK UP FOR RETAIL'!$D$14)*'[1]MARK UP FOR RETAIL'!$D$11)*'[1]MARK UP FOR RETAIL'!$D$5</f>
        <v>878.04000000000008</v>
      </c>
      <c r="H41" s="317"/>
      <c r="I41" s="317"/>
      <c r="J41" s="317">
        <f>(('[1]GX 600'!W41*'[1]MARK UP FOR RETAIL'!$D$14)*'[1]MARK UP FOR RETAIL'!$D$11)*'[1]MARK UP FOR RETAIL'!$D$5</f>
        <v>975.24</v>
      </c>
      <c r="K41" s="318"/>
    </row>
    <row r="42" spans="1:11" ht="15.75" x14ac:dyDescent="0.25">
      <c r="A42" s="252" t="s">
        <v>85</v>
      </c>
      <c r="B42" s="182">
        <v>2</v>
      </c>
      <c r="C42" s="182">
        <v>2</v>
      </c>
      <c r="D42" s="218"/>
      <c r="E42" s="314">
        <f>((('[1]GX 600'!R42*'[1]MARK UP FOR RETAIL'!$D$14)*'[1]MARK UP FOR RETAIL'!$D$11)*'[1]MARK UP FOR RETAIL'!$D$5)+'[1]MARK UP FOR RETAIL'!$G$5</f>
        <v>2107.6200000000003</v>
      </c>
      <c r="F42" s="315"/>
      <c r="G42" s="316">
        <f>(('[1]GX 600'!T42*'[1]MARK UP FOR RETAIL'!$D$14)*'[1]MARK UP FOR RETAIL'!$D$11)*'[1]MARK UP FOR RETAIL'!$D$5</f>
        <v>952.56000000000006</v>
      </c>
      <c r="H42" s="317"/>
      <c r="I42" s="317"/>
      <c r="J42" s="317">
        <f>(('[1]GX 600'!W42*'[1]MARK UP FOR RETAIL'!$D$14)*'[1]MARK UP FOR RETAIL'!$D$11)*'[1]MARK UP FOR RETAIL'!$D$5</f>
        <v>1057.8600000000001</v>
      </c>
      <c r="K42" s="318"/>
    </row>
    <row r="43" spans="1:11" ht="15.75" x14ac:dyDescent="0.25">
      <c r="A43" s="252" t="s">
        <v>86</v>
      </c>
      <c r="B43" s="182">
        <v>2</v>
      </c>
      <c r="C43" s="182">
        <v>2</v>
      </c>
      <c r="D43" s="218"/>
      <c r="E43" s="314">
        <f>((('[1]GX 600'!R43*'[1]MARK UP FOR RETAIL'!$D$14)*'[1]MARK UP FOR RETAIL'!$D$11)*'[1]MARK UP FOR RETAIL'!$D$5)+'[1]MARK UP FOR RETAIL'!$G$5</f>
        <v>2400.84</v>
      </c>
      <c r="F43" s="315"/>
      <c r="G43" s="316">
        <f>(('[1]GX 600'!T43*'[1]MARK UP FOR RETAIL'!$D$14)*'[1]MARK UP FOR RETAIL'!$D$11)*'[1]MARK UP FOR RETAIL'!$D$5</f>
        <v>1007.64</v>
      </c>
      <c r="H43" s="317"/>
      <c r="I43" s="317"/>
      <c r="J43" s="317">
        <f>(('[1]GX 600'!W43*'[1]MARK UP FOR RETAIL'!$D$14)*'[1]MARK UP FOR RETAIL'!$D$11)*'[1]MARK UP FOR RETAIL'!$D$5</f>
        <v>1119.42</v>
      </c>
      <c r="K43" s="318"/>
    </row>
    <row r="44" spans="1:11" ht="16.5" thickBot="1" x14ac:dyDescent="0.3">
      <c r="A44" s="253" t="s">
        <v>87</v>
      </c>
      <c r="B44" s="319">
        <v>4</v>
      </c>
      <c r="C44" s="319">
        <v>2</v>
      </c>
      <c r="D44" s="220"/>
      <c r="E44" s="320">
        <f>((('[1]GX 600'!R44*'[1]MARK UP FOR RETAIL'!$D$14)*'[1]MARK UP FOR RETAIL'!$D$11)*'[1]MARK UP FOR RETAIL'!$D$5)+'[1]MARK UP FOR RETAIL'!$G$5</f>
        <v>2729.7000000000003</v>
      </c>
      <c r="F44" s="321"/>
      <c r="G44" s="322">
        <f>(('[1]GX 600'!T44*'[1]MARK UP FOR RETAIL'!$D$14)*'[1]MARK UP FOR RETAIL'!$D$11)*'[1]MARK UP FOR RETAIL'!$D$5</f>
        <v>1153.44</v>
      </c>
      <c r="H44" s="323"/>
      <c r="I44" s="323"/>
      <c r="J44" s="323">
        <f>(('[1]GX 600'!W44*'[1]MARK UP FOR RETAIL'!$D$14)*'[1]MARK UP FOR RETAIL'!$D$11)*'[1]MARK UP FOR RETAIL'!$D$5</f>
        <v>1283.04</v>
      </c>
      <c r="K44" s="324"/>
    </row>
  </sheetData>
  <mergeCells count="52">
    <mergeCell ref="F14:G14"/>
    <mergeCell ref="A1:K1"/>
    <mergeCell ref="A2:D4"/>
    <mergeCell ref="E3:G4"/>
    <mergeCell ref="J3:K4"/>
    <mergeCell ref="F5:G5"/>
    <mergeCell ref="I5:I18"/>
    <mergeCell ref="D6:D15"/>
    <mergeCell ref="F6:G6"/>
    <mergeCell ref="F7:G7"/>
    <mergeCell ref="F8:G8"/>
    <mergeCell ref="F9:G9"/>
    <mergeCell ref="F10:G10"/>
    <mergeCell ref="F11:G11"/>
    <mergeCell ref="F12:G12"/>
    <mergeCell ref="F13:G13"/>
    <mergeCell ref="A15:C15"/>
    <mergeCell ref="A16:D16"/>
    <mergeCell ref="F16:G16"/>
    <mergeCell ref="A17:D17"/>
    <mergeCell ref="E17:G17"/>
    <mergeCell ref="E15:G15"/>
    <mergeCell ref="A27:E28"/>
    <mergeCell ref="G27:K28"/>
    <mergeCell ref="A18:D18"/>
    <mergeCell ref="F18:G18"/>
    <mergeCell ref="A20:D20"/>
    <mergeCell ref="F20:G20"/>
    <mergeCell ref="A21:D21"/>
    <mergeCell ref="F21:G21"/>
    <mergeCell ref="A22:D22"/>
    <mergeCell ref="F22:G22"/>
    <mergeCell ref="A23:D23"/>
    <mergeCell ref="F23:G23"/>
    <mergeCell ref="A25:K26"/>
    <mergeCell ref="G44:I44"/>
    <mergeCell ref="J44:K44"/>
    <mergeCell ref="A34:E36"/>
    <mergeCell ref="G36:K37"/>
    <mergeCell ref="G38:I38"/>
    <mergeCell ref="J38:K38"/>
    <mergeCell ref="D39:D44"/>
    <mergeCell ref="G39:I39"/>
    <mergeCell ref="J39:K39"/>
    <mergeCell ref="G40:I40"/>
    <mergeCell ref="J40:K40"/>
    <mergeCell ref="G41:I41"/>
    <mergeCell ref="J41:K41"/>
    <mergeCell ref="G42:I42"/>
    <mergeCell ref="J42:K42"/>
    <mergeCell ref="G43:I43"/>
    <mergeCell ref="J43:K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COMPACT</vt:lpstr>
      <vt:lpstr>MAXIM</vt:lpstr>
      <vt:lpstr>THE EDGE 400</vt:lpstr>
      <vt:lpstr>STREAMLINE</vt:lpstr>
      <vt:lpstr>DELTA</vt:lpstr>
      <vt:lpstr>CRAFTSMAN</vt:lpstr>
      <vt:lpstr>HIGH EAVE</vt:lpstr>
      <vt:lpstr>STRATA</vt:lpstr>
      <vt:lpstr>GX 600</vt:lpstr>
      <vt:lpstr>TITAN 600</vt:lpstr>
      <vt:lpstr>THE EDGE 600</vt:lpstr>
      <vt:lpstr> 6' FEATURED DWARF WALL</vt:lpstr>
      <vt:lpstr>THYME 6</vt:lpstr>
      <vt:lpstr>VANTAGE</vt:lpstr>
      <vt:lpstr>TITAN 700</vt:lpstr>
      <vt:lpstr>BELMONT</vt:lpstr>
      <vt:lpstr>GX 800</vt:lpstr>
      <vt:lpstr>TITAN 800</vt:lpstr>
      <vt:lpstr>THE EDGE 800</vt:lpstr>
      <vt:lpstr>8' FEATURED DWARF WALL</vt:lpstr>
      <vt:lpstr>THYME 8</vt:lpstr>
      <vt:lpstr>ZENITH 800</vt:lpstr>
      <vt:lpstr>SUPREME &amp; CLASSIQUE</vt:lpstr>
      <vt:lpstr>TITAN 1000 &amp; 1200</vt:lpstr>
      <vt:lpstr>SMALL BUILDINGS</vt:lpstr>
      <vt:lpstr>WINDSOR LEAN TO</vt:lpstr>
      <vt:lpstr>KENSINGTON LEAN TO</vt:lpstr>
      <vt:lpstr>K800</vt:lpstr>
      <vt:lpstr>ACCESSORIES</vt:lpstr>
    </vt:vector>
  </TitlesOfParts>
  <Company>RM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dcterms:created xsi:type="dcterms:W3CDTF">2021-05-19T07:17:36Z</dcterms:created>
  <dcterms:modified xsi:type="dcterms:W3CDTF">2022-02-28T09:54:16Z</dcterms:modified>
</cp:coreProperties>
</file>